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OMINFO\RFK KOMINFO\RFK 2022\"/>
    </mc:Choice>
  </mc:AlternateContent>
  <xr:revisionPtr revIDLastSave="0" documentId="13_ncr:1_{9B726A98-7A17-4859-ABD9-51712E810C1B}" xr6:coauthVersionLast="47" xr6:coauthVersionMax="47" xr10:uidLastSave="{00000000-0000-0000-0000-000000000000}"/>
  <bookViews>
    <workbookView xWindow="-120" yWindow="-120" windowWidth="20730" windowHeight="11040" xr2:uid="{5729C6CF-B7A8-4639-B13F-9409304F199B}"/>
  </bookViews>
  <sheets>
    <sheet name="RFK Maret" sheetId="1" r:id="rId1"/>
  </sheets>
  <externalReferences>
    <externalReference r:id="rId2"/>
  </externalReferences>
  <definedNames>
    <definedName name="DPA">[1]DPA!$I$19:$M$377</definedName>
    <definedName name="_xlnm.Print_Area" localSheetId="0">'RFK Maret'!$A$1:$O$95</definedName>
    <definedName name="_xlnm.Print_Titles" localSheetId="0">'RFK Maret'!$7:$10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95" i="1" l="1"/>
  <c r="M95" i="1"/>
  <c r="M12" i="1"/>
  <c r="H95" i="1"/>
  <c r="O12" i="1"/>
  <c r="H12" i="1"/>
  <c r="O82" i="1"/>
  <c r="H82" i="1"/>
  <c r="O73" i="1"/>
  <c r="M73" i="1"/>
  <c r="H73" i="1"/>
  <c r="K73" i="1" s="1"/>
  <c r="M83" i="1"/>
  <c r="O22" i="1"/>
  <c r="O88" i="1"/>
  <c r="M88" i="1"/>
  <c r="H88" i="1"/>
  <c r="J88" i="1" s="1"/>
  <c r="O89" i="1"/>
  <c r="K89" i="1"/>
  <c r="J89" i="1" s="1"/>
  <c r="H83" i="1"/>
  <c r="O83" i="1" s="1"/>
  <c r="O86" i="1"/>
  <c r="K86" i="1"/>
  <c r="J86" i="1" s="1"/>
  <c r="O85" i="1"/>
  <c r="K85" i="1"/>
  <c r="J85" i="1" s="1"/>
  <c r="O84" i="1"/>
  <c r="K84" i="1"/>
  <c r="J84" i="1" s="1"/>
  <c r="K87" i="1"/>
  <c r="J87" i="1" s="1"/>
  <c r="O87" i="1"/>
  <c r="J73" i="1" l="1"/>
  <c r="K88" i="1"/>
  <c r="M74" i="1"/>
  <c r="H74" i="1"/>
  <c r="O79" i="1"/>
  <c r="K79" i="1"/>
  <c r="J79" i="1" s="1"/>
  <c r="O78" i="1"/>
  <c r="K78" i="1"/>
  <c r="J78" i="1" s="1"/>
  <c r="O77" i="1"/>
  <c r="K77" i="1"/>
  <c r="J77" i="1" s="1"/>
  <c r="O76" i="1"/>
  <c r="K76" i="1"/>
  <c r="J76" i="1" s="1"/>
  <c r="O75" i="1"/>
  <c r="K75" i="1"/>
  <c r="J75" i="1" s="1"/>
  <c r="K80" i="1"/>
  <c r="J80" i="1" s="1"/>
  <c r="O80" i="1"/>
  <c r="O70" i="1"/>
  <c r="K70" i="1"/>
  <c r="J70" i="1" s="1"/>
  <c r="O69" i="1"/>
  <c r="K69" i="1"/>
  <c r="J69" i="1" s="1"/>
  <c r="O58" i="1"/>
  <c r="M57" i="1"/>
  <c r="K58" i="1"/>
  <c r="J58" i="1" s="1"/>
  <c r="H57" i="1"/>
  <c r="K45" i="1"/>
  <c r="J45" i="1" s="1"/>
  <c r="O45" i="1"/>
  <c r="K44" i="1"/>
  <c r="O44" i="1"/>
  <c r="O40" i="1"/>
  <c r="K40" i="1"/>
  <c r="J40" i="1" s="1"/>
  <c r="O35" i="1"/>
  <c r="O34" i="1"/>
  <c r="O33" i="1"/>
  <c r="O32" i="1"/>
  <c r="O31" i="1"/>
  <c r="K35" i="1"/>
  <c r="J35" i="1" s="1"/>
  <c r="K34" i="1"/>
  <c r="J34" i="1" s="1"/>
  <c r="K33" i="1"/>
  <c r="J33" i="1" s="1"/>
  <c r="K32" i="1"/>
  <c r="J32" i="1" s="1"/>
  <c r="K31" i="1"/>
  <c r="J31" i="1" s="1"/>
  <c r="M27" i="1"/>
  <c r="O25" i="1"/>
  <c r="O24" i="1"/>
  <c r="O17" i="1"/>
  <c r="O16" i="1"/>
  <c r="K17" i="1"/>
  <c r="J17" i="1" s="1"/>
  <c r="K16" i="1"/>
  <c r="J16" i="1" s="1"/>
  <c r="K25" i="1"/>
  <c r="J25" i="1" s="1"/>
  <c r="K24" i="1"/>
  <c r="J24" i="1" s="1"/>
  <c r="M14" i="1"/>
  <c r="J44" i="1"/>
  <c r="H14" i="1"/>
  <c r="K15" i="1"/>
  <c r="J15" i="1" s="1"/>
  <c r="O15" i="1"/>
  <c r="K18" i="1"/>
  <c r="J18" i="1" s="1"/>
  <c r="O18" i="1"/>
  <c r="K19" i="1"/>
  <c r="J19" i="1" s="1"/>
  <c r="O19" i="1"/>
  <c r="K20" i="1"/>
  <c r="J20" i="1" s="1"/>
  <c r="O20" i="1"/>
  <c r="H21" i="1"/>
  <c r="M21" i="1"/>
  <c r="K22" i="1"/>
  <c r="K23" i="1"/>
  <c r="J23" i="1" s="1"/>
  <c r="O23" i="1"/>
  <c r="K26" i="1"/>
  <c r="J26" i="1" s="1"/>
  <c r="O26" i="1"/>
  <c r="H27" i="1"/>
  <c r="K28" i="1"/>
  <c r="J28" i="1" s="1"/>
  <c r="O28" i="1"/>
  <c r="H29" i="1"/>
  <c r="M29" i="1"/>
  <c r="K30" i="1"/>
  <c r="J30" i="1" s="1"/>
  <c r="O30" i="1"/>
  <c r="H36" i="1"/>
  <c r="M36" i="1"/>
  <c r="K37" i="1"/>
  <c r="J37" i="1" s="1"/>
  <c r="O37" i="1"/>
  <c r="O36" i="1" s="1"/>
  <c r="H38" i="1"/>
  <c r="M38" i="1"/>
  <c r="K39" i="1"/>
  <c r="J39" i="1" s="1"/>
  <c r="O39" i="1"/>
  <c r="K41" i="1"/>
  <c r="J41" i="1" s="1"/>
  <c r="O41" i="1"/>
  <c r="H42" i="1"/>
  <c r="M42" i="1"/>
  <c r="K43" i="1"/>
  <c r="J43" i="1" s="1"/>
  <c r="O43" i="1"/>
  <c r="K46" i="1"/>
  <c r="J46" i="1" s="1"/>
  <c r="O46" i="1"/>
  <c r="H49" i="1"/>
  <c r="H48" i="1" s="1"/>
  <c r="M49" i="1"/>
  <c r="M48" i="1" s="1"/>
  <c r="K50" i="1"/>
  <c r="J50" i="1" s="1"/>
  <c r="O50" i="1"/>
  <c r="K51" i="1"/>
  <c r="J51" i="1" s="1"/>
  <c r="O51" i="1"/>
  <c r="K52" i="1"/>
  <c r="J52" i="1" s="1"/>
  <c r="O52" i="1"/>
  <c r="K53" i="1"/>
  <c r="J53" i="1" s="1"/>
  <c r="O53" i="1"/>
  <c r="K54" i="1"/>
  <c r="J54" i="1" s="1"/>
  <c r="O54" i="1"/>
  <c r="K55" i="1"/>
  <c r="J55" i="1" s="1"/>
  <c r="O55" i="1"/>
  <c r="K59" i="1"/>
  <c r="J59" i="1" s="1"/>
  <c r="O59" i="1"/>
  <c r="K60" i="1"/>
  <c r="J60" i="1" s="1"/>
  <c r="O60" i="1"/>
  <c r="H61" i="1"/>
  <c r="H56" i="1" s="1"/>
  <c r="M61" i="1"/>
  <c r="K62" i="1"/>
  <c r="J62" i="1" s="1"/>
  <c r="O62" i="1"/>
  <c r="K63" i="1"/>
  <c r="J63" i="1" s="1"/>
  <c r="O63" i="1"/>
  <c r="K64" i="1"/>
  <c r="J64" i="1" s="1"/>
  <c r="O64" i="1"/>
  <c r="K65" i="1"/>
  <c r="J65" i="1" s="1"/>
  <c r="O65" i="1"/>
  <c r="K66" i="1"/>
  <c r="J66" i="1" s="1"/>
  <c r="O66" i="1"/>
  <c r="K67" i="1"/>
  <c r="J67" i="1" s="1"/>
  <c r="O67" i="1"/>
  <c r="K68" i="1"/>
  <c r="J68" i="1" s="1"/>
  <c r="O68" i="1"/>
  <c r="K71" i="1"/>
  <c r="J71" i="1" s="1"/>
  <c r="O71" i="1"/>
  <c r="M82" i="1"/>
  <c r="M56" i="1" l="1"/>
  <c r="J56" i="1"/>
  <c r="J49" i="1"/>
  <c r="K74" i="1"/>
  <c r="J74" i="1" s="1"/>
  <c r="O74" i="1"/>
  <c r="K57" i="1"/>
  <c r="J57" i="1" s="1"/>
  <c r="O57" i="1"/>
  <c r="J29" i="1"/>
  <c r="J27" i="1"/>
  <c r="O29" i="1"/>
  <c r="O27" i="1"/>
  <c r="K38" i="1"/>
  <c r="O21" i="1"/>
  <c r="K61" i="1"/>
  <c r="K29" i="1"/>
  <c r="K82" i="1"/>
  <c r="O38" i="1"/>
  <c r="K83" i="1"/>
  <c r="O61" i="1"/>
  <c r="O56" i="1" s="1"/>
  <c r="K49" i="1"/>
  <c r="O14" i="1"/>
  <c r="O42" i="1"/>
  <c r="M13" i="1"/>
  <c r="J83" i="1"/>
  <c r="J82" i="1" s="1"/>
  <c r="J21" i="1"/>
  <c r="J14" i="1"/>
  <c r="J61" i="1"/>
  <c r="K42" i="1"/>
  <c r="J36" i="1"/>
  <c r="H13" i="1"/>
  <c r="O49" i="1"/>
  <c r="J42" i="1"/>
  <c r="J38" i="1"/>
  <c r="K36" i="1"/>
  <c r="K27" i="1"/>
  <c r="K21" i="1"/>
  <c r="K14" i="1"/>
  <c r="N73" i="1" l="1"/>
  <c r="I73" i="1"/>
  <c r="L73" i="1"/>
  <c r="O13" i="1"/>
  <c r="K56" i="1"/>
  <c r="K13" i="1"/>
  <c r="J13" i="1"/>
  <c r="O48" i="1" l="1"/>
  <c r="K12" i="1"/>
  <c r="J48" i="1"/>
  <c r="K48" i="1"/>
  <c r="I88" i="1" l="1"/>
  <c r="L88" i="1"/>
  <c r="N88" i="1"/>
  <c r="N89" i="1"/>
  <c r="I89" i="1"/>
  <c r="L89" i="1"/>
  <c r="I12" i="1"/>
  <c r="I85" i="1"/>
  <c r="I84" i="1"/>
  <c r="N84" i="1"/>
  <c r="N86" i="1"/>
  <c r="N85" i="1"/>
  <c r="I86" i="1"/>
  <c r="L84" i="1"/>
  <c r="L85" i="1"/>
  <c r="L86" i="1"/>
  <c r="I87" i="1"/>
  <c r="N87" i="1"/>
  <c r="L87" i="1"/>
  <c r="N20" i="1"/>
  <c r="L68" i="1"/>
  <c r="I38" i="1"/>
  <c r="I79" i="1"/>
  <c r="N12" i="1"/>
  <c r="L46" i="1"/>
  <c r="I20" i="1"/>
  <c r="I19" i="1"/>
  <c r="I66" i="1"/>
  <c r="L42" i="1"/>
  <c r="L21" i="1"/>
  <c r="L71" i="1"/>
  <c r="N53" i="1"/>
  <c r="I76" i="1"/>
  <c r="I23" i="1"/>
  <c r="I41" i="1"/>
  <c r="N70" i="1"/>
  <c r="I25" i="1"/>
  <c r="I43" i="1"/>
  <c r="N43" i="1"/>
  <c r="N33" i="1"/>
  <c r="I67" i="1"/>
  <c r="I31" i="1"/>
  <c r="L80" i="1"/>
  <c r="N67" i="1"/>
  <c r="L32" i="1"/>
  <c r="L33" i="1"/>
  <c r="I28" i="1"/>
  <c r="I40" i="1"/>
  <c r="L23" i="1"/>
  <c r="L65" i="1"/>
  <c r="N68" i="1"/>
  <c r="N78" i="1"/>
  <c r="L61" i="1"/>
  <c r="I33" i="1"/>
  <c r="N37" i="1"/>
  <c r="L18" i="1"/>
  <c r="N83" i="1"/>
  <c r="I65" i="1"/>
  <c r="N29" i="1"/>
  <c r="N38" i="1"/>
  <c r="N27" i="1"/>
  <c r="I60" i="1"/>
  <c r="N42" i="1"/>
  <c r="N45" i="1"/>
  <c r="N55" i="1"/>
  <c r="I26" i="1"/>
  <c r="L43" i="1"/>
  <c r="L69" i="1"/>
  <c r="L57" i="1"/>
  <c r="N75" i="1"/>
  <c r="L70" i="1"/>
  <c r="N13" i="1"/>
  <c r="N77" i="1"/>
  <c r="I64" i="1"/>
  <c r="L20" i="1"/>
  <c r="L48" i="1"/>
  <c r="K95" i="1"/>
  <c r="L66" i="1"/>
  <c r="L44" i="1"/>
  <c r="N21" i="1"/>
  <c r="I49" i="1"/>
  <c r="N22" i="1"/>
  <c r="I58" i="1"/>
  <c r="L76" i="1"/>
  <c r="L60" i="1"/>
  <c r="N34" i="1"/>
  <c r="N19" i="1"/>
  <c r="I36" i="1"/>
  <c r="N76" i="1"/>
  <c r="L34" i="1"/>
  <c r="I37" i="1"/>
  <c r="I21" i="1"/>
  <c r="N46" i="1"/>
  <c r="L67" i="1"/>
  <c r="L37" i="1"/>
  <c r="N18" i="1"/>
  <c r="N54" i="1"/>
  <c r="N57" i="1"/>
  <c r="I70" i="1"/>
  <c r="N32" i="1"/>
  <c r="N36" i="1"/>
  <c r="I56" i="1"/>
  <c r="L55" i="1"/>
  <c r="I34" i="1"/>
  <c r="N65" i="1"/>
  <c r="I80" i="1"/>
  <c r="N56" i="1"/>
  <c r="L35" i="1"/>
  <c r="N71" i="1"/>
  <c r="L24" i="1"/>
  <c r="N64" i="1"/>
  <c r="I68" i="1"/>
  <c r="L19" i="1"/>
  <c r="N25" i="1"/>
  <c r="N59" i="1"/>
  <c r="L28" i="1"/>
  <c r="I74" i="1"/>
  <c r="N50" i="1"/>
  <c r="N52" i="1"/>
  <c r="I39" i="1"/>
  <c r="I78" i="1"/>
  <c r="L22" i="1"/>
  <c r="I27" i="1"/>
  <c r="I82" i="1"/>
  <c r="I83" i="1"/>
  <c r="N23" i="1"/>
  <c r="L79" i="1"/>
  <c r="I71" i="1"/>
  <c r="I22" i="1"/>
  <c r="N62" i="1"/>
  <c r="L59" i="1"/>
  <c r="J12" i="1"/>
  <c r="L12" i="1" s="1"/>
  <c r="L15" i="1"/>
  <c r="I32" i="1"/>
  <c r="N82" i="1"/>
  <c r="N80" i="1"/>
  <c r="I24" i="1"/>
  <c r="N39" i="1"/>
  <c r="I62" i="1"/>
  <c r="L83" i="1"/>
  <c r="N74" i="1"/>
  <c r="I55" i="1"/>
  <c r="L38" i="1"/>
  <c r="I14" i="1"/>
  <c r="I46" i="1"/>
  <c r="L78" i="1"/>
  <c r="N49" i="1"/>
  <c r="N16" i="1"/>
  <c r="N61" i="1"/>
  <c r="L14" i="1"/>
  <c r="I18" i="1"/>
  <c r="L49" i="1"/>
  <c r="I75" i="1"/>
  <c r="L31" i="1"/>
  <c r="I54" i="1"/>
  <c r="L54" i="1"/>
  <c r="N79" i="1"/>
  <c r="I16" i="1"/>
  <c r="L82" i="1"/>
  <c r="I35" i="1"/>
  <c r="L50" i="1"/>
  <c r="L30" i="1"/>
  <c r="L51" i="1"/>
  <c r="I69" i="1"/>
  <c r="I15" i="1"/>
  <c r="L39" i="1"/>
  <c r="N44" i="1"/>
  <c r="N63" i="1"/>
  <c r="L52" i="1"/>
  <c r="L41" i="1"/>
  <c r="N69" i="1"/>
  <c r="I42" i="1"/>
  <c r="L74" i="1"/>
  <c r="L27" i="1"/>
  <c r="L45" i="1"/>
  <c r="I59" i="1"/>
  <c r="L40" i="1"/>
  <c r="N26" i="1"/>
  <c r="N40" i="1"/>
  <c r="N66" i="1"/>
  <c r="L17" i="1"/>
  <c r="I63" i="1"/>
  <c r="I48" i="1"/>
  <c r="N31" i="1"/>
  <c r="N51" i="1"/>
  <c r="I17" i="1"/>
  <c r="I30" i="1"/>
  <c r="N15" i="1"/>
  <c r="N41" i="1"/>
  <c r="L53" i="1"/>
  <c r="L25" i="1"/>
  <c r="L13" i="1"/>
  <c r="L75" i="1"/>
  <c r="N30" i="1"/>
  <c r="N60" i="1"/>
  <c r="L56" i="1"/>
  <c r="I77" i="1"/>
  <c r="I52" i="1"/>
  <c r="I61" i="1"/>
  <c r="L64" i="1"/>
  <c r="I29" i="1"/>
  <c r="L62" i="1"/>
  <c r="I51" i="1"/>
  <c r="I13" i="1"/>
  <c r="L29" i="1"/>
  <c r="L36" i="1"/>
  <c r="N24" i="1"/>
  <c r="N35" i="1"/>
  <c r="I53" i="1"/>
  <c r="N48" i="1"/>
  <c r="L63" i="1"/>
  <c r="L16" i="1"/>
  <c r="N28" i="1"/>
  <c r="N58" i="1"/>
  <c r="N14" i="1"/>
  <c r="I45" i="1"/>
  <c r="I57" i="1"/>
  <c r="I44" i="1"/>
  <c r="I50" i="1"/>
  <c r="L26" i="1"/>
  <c r="L77" i="1"/>
  <c r="N17" i="1"/>
  <c r="J95" i="1"/>
  <c r="N95" i="1" l="1"/>
  <c r="L95" i="1"/>
  <c r="I95" i="1"/>
</calcChain>
</file>

<file path=xl/sharedStrings.xml><?xml version="1.0" encoding="utf-8"?>
<sst xmlns="http://schemas.openxmlformats.org/spreadsheetml/2006/main" count="104" uniqueCount="102">
  <si>
    <t>TOTAL ANGGARAN</t>
  </si>
  <si>
    <t>Pemeliharaan Barang Milik Daerah Penunjang Urusan Pemerintahan Daerah</t>
  </si>
  <si>
    <t>Penyediaan Jasa Penunjang Urusan Pemerintahan Daerah</t>
  </si>
  <si>
    <t>Administrasi Umum Perangkat Daerah</t>
  </si>
  <si>
    <t>Administrasi Kepegawaian Perangkat Daerah</t>
  </si>
  <si>
    <t>Penyusunan Pelaporan dan Analisis Prognosis Realisasi Anggaran</t>
  </si>
  <si>
    <t>Penyediaan Gaji dan tunjangan ASN</t>
  </si>
  <si>
    <t>Administrasi Keuangan Perangkat Daerah</t>
  </si>
  <si>
    <t xml:space="preserve">Koordinasi dan Penyusunan Dokumen Perubahan DPA-SKPD </t>
  </si>
  <si>
    <t>Penyusunan Dokumen Perencanaan Perangkat Daerah</t>
  </si>
  <si>
    <t>Perencanaan, Penganggaran, dan Evaluasi Kinerja Perangkat Daerah</t>
  </si>
  <si>
    <t>Program Penunjang Urusan Pemerintahan Daerah Kabupaten/Kota</t>
  </si>
  <si>
    <t>I</t>
  </si>
  <si>
    <t>%</t>
  </si>
  <si>
    <t>(Rp)</t>
  </si>
  <si>
    <t>Keuangan</t>
  </si>
  <si>
    <t>Fisik</t>
  </si>
  <si>
    <t xml:space="preserve">Fisik </t>
  </si>
  <si>
    <t>Pemecahan Masalah</t>
  </si>
  <si>
    <t>Permasalahan</t>
  </si>
  <si>
    <t>Sisa Dana (Rp)</t>
  </si>
  <si>
    <t>Realisasi Tertimbang</t>
  </si>
  <si>
    <t>Realisasi Komulatif (%)</t>
  </si>
  <si>
    <t>Bobot</t>
  </si>
  <si>
    <t>Jumlah Dana (Rp)</t>
  </si>
  <si>
    <t>Rincian Kegiatan</t>
  </si>
  <si>
    <t>No.</t>
  </si>
  <si>
    <t>:</t>
  </si>
  <si>
    <t>UNIT KERJA</t>
  </si>
  <si>
    <t xml:space="preserve">APBD KABUPATEN KEPULAUAN SELAYAR </t>
  </si>
  <si>
    <t>LAPORAN REALISASI PELAKSANAAN KEGIATAN TAHUN 2022</t>
  </si>
  <si>
    <t>Keadaan Bulan Maret</t>
  </si>
  <si>
    <t>Dinas Komunikasi, Informatika, Statistik dan Persandian</t>
  </si>
  <si>
    <t>Urusan Pemerintahan Bidang Komunikasi dan Informatika</t>
  </si>
  <si>
    <t xml:space="preserve">Koordinasi dan Penyusunan Dokumen RKA-SKPD </t>
  </si>
  <si>
    <t xml:space="preserve">Koordinasi dan Penyusunan Dokumen Perubahan RPA-SKPD </t>
  </si>
  <si>
    <t xml:space="preserve">Koordinasi dan Penyusunan Dokumen DPA-SKPD </t>
  </si>
  <si>
    <t>Evaluasi Kinerja Perangkat Daerah</t>
  </si>
  <si>
    <t>Pelaksanaan Penatauasahaan dan Pengujian/ Verifikasi Keuangan SKPD</t>
  </si>
  <si>
    <t>Koordinasi dan Penyusunan Laporan Keuangan Akhir Tahun SKPD</t>
  </si>
  <si>
    <t>Koordinasi dan Penyusunan Laporan Keuangan Bulanan/ Triwulanan/ Semesteran</t>
  </si>
  <si>
    <t>Pendidikan dan Pelatihan Pegawai berdasarkan Tugas dan Fungsi</t>
  </si>
  <si>
    <t>Penyediaan Peralatan dan Perlengkapan Kantor</t>
  </si>
  <si>
    <t>Penyediaan Peralatan Rumah Tangga</t>
  </si>
  <si>
    <t>Penyediaan Barang Cetakan dan Penggandaan</t>
  </si>
  <si>
    <t>Penyediaan Bahan Bacaan dan Peraturan Perundangan- Undangan</t>
  </si>
  <si>
    <t>Fasilitasi Kunujungan Tamu</t>
  </si>
  <si>
    <t>Penyelenggaraan Rapat Koordinasi dan Konsultasi SKPD</t>
  </si>
  <si>
    <t>Pemeliharaan Barang Milik Daerah Penunjang Urusan Pemerintah Daerah</t>
  </si>
  <si>
    <t>Pengadaan Mebel</t>
  </si>
  <si>
    <t>Penyediaan Jasa Surat Menyurat</t>
  </si>
  <si>
    <t>Penyediaan Jasa Komunikasi, Sumber Daya Air dan Listrik</t>
  </si>
  <si>
    <t>Penyediaan Jasa Pelayanan Umum Kantor</t>
  </si>
  <si>
    <t>Penyediaan Jasa Pemeliharaan, Biaya Pemeliharaan dan Pajak Kendaraan Perorangan Dinas atau Kendaraan Dinas Jabatan</t>
  </si>
  <si>
    <t>Penyediaan Jasa Pemeliharaan, Biaya Pemeliharaan dan Pajak dan Perizinan Kendaraan Dinas Operasional atau Lapangaan</t>
  </si>
  <si>
    <t>Pemeliharaan / Rehabilitasi Gedung Kantor dan Bangunan lainnya</t>
  </si>
  <si>
    <t>Pemeliharaan / Rehabilitasi Sarana dan Prasarana Gedung Kantor atau Bangunan Lainnya</t>
  </si>
  <si>
    <t>Program Informasi dan Komunikasi Publik</t>
  </si>
  <si>
    <t>Pengelolaan Informasi dan Komunikasi Publik Pemerintah Daerah Kabupaten/ Kota</t>
  </si>
  <si>
    <t>Monitoring Opini dan Aspirasi Publik</t>
  </si>
  <si>
    <t>Pengelolaan Konten dan Perencanaan Media Komunikasi Publik</t>
  </si>
  <si>
    <t>Pengelolaan Media Komunikasi Publik</t>
  </si>
  <si>
    <t>Pelayanan Informasi Publik</t>
  </si>
  <si>
    <t>Layanan Hubungan Media</t>
  </si>
  <si>
    <t>Kemitraan dengan Pemangku Kepentingan</t>
  </si>
  <si>
    <t>Program Aplikasi Informatika</t>
  </si>
  <si>
    <t>Pengelolaan Nama Domain yang telah ditetapkan oleh Pemerintah Pusat dan Sub Domain di Lingkup Pemerintah Daerah Kabupaten/Kota</t>
  </si>
  <si>
    <t>Pendaftaran Nama Domain Pemerintah Kabupaten/ Kota</t>
  </si>
  <si>
    <t>Penatalaksanaan dan Pengawasan Nama Domain dan Sub Domain dalam Penyelenggaraan Pemerintahan Daerah Kabupaten/ Kota</t>
  </si>
  <si>
    <t>Penyelenggaran Sistem Jaringan Intra Pemerintah Daerah</t>
  </si>
  <si>
    <t>Pengelolaan E-Government di Lingkup Daerah kabupaten/ Kota</t>
  </si>
  <si>
    <t>Penatalaksanaan dan Pengawasan E-Government dalam Penyelenggaraan Pemerintahan Daerah kabupaten/Kota</t>
  </si>
  <si>
    <t>Sinkronisasi Pengelolaan Rencana Induk dan Anggaran Pemerintahan Berbasis Elektronik</t>
  </si>
  <si>
    <t>Pengelolaan Pusat Data Pemerintahan Daerah</t>
  </si>
  <si>
    <t>Koordinasi dan Sinkronisasi Data dan Informasi Elektronik</t>
  </si>
  <si>
    <t>Pengembangan Aplikasi dan Proses Bisnis Pemerintahan Berbasis Elektronik</t>
  </si>
  <si>
    <t>Pengembangan dan Pengelolaan Ekosistem Kabupaten /Kota Cerdas dan Kota Cerdas</t>
  </si>
  <si>
    <t>Pengembangan dan Pengelolaan Sumber Daya Saing Teknologi dan Komunikasi Pemerintah Daerah</t>
  </si>
  <si>
    <t>Pengelolaan Government Chief Information Officer (GCIO)</t>
  </si>
  <si>
    <t>Monitoring, Evaluasi dan Pelaporan Pengembangan Ekosistem SPBE</t>
  </si>
  <si>
    <t>Urusan Pemerintahan Bidang Statistik</t>
  </si>
  <si>
    <t>Program Penyelenggaraan Statistik Sektoral</t>
  </si>
  <si>
    <t>Penyelenggaraan Statistik Sektoral di Lingkup Daerah Kabupaten/Kota</t>
  </si>
  <si>
    <t>Koordinasi dan Sikronisasi Pengumpulan, Pengolahan, Analisis dan Diseminasi Data Statistik Sektoral</t>
  </si>
  <si>
    <t>Peningkatan Kapasitas SDM Pemerintah Daerah dalam Peningkatan Mutu Statistik Daerah yang Terintegrasi</t>
  </si>
  <si>
    <t>Membangun Metadata Statistik Sektoral</t>
  </si>
  <si>
    <t>Peningkatan Kapasitas Kelembagaan Statistik Sektoral</t>
  </si>
  <si>
    <t>Pengembangan Infrastruktur</t>
  </si>
  <si>
    <t>Penyelenggaraan Otorisasi Statistik Sektoral di Daerah</t>
  </si>
  <si>
    <t>Urusan Pemerintahan Bidang Persandian</t>
  </si>
  <si>
    <t>Program Penyelenggaraan Persandian untuk Pengamanan Informasi</t>
  </si>
  <si>
    <t>Penyelenggaraan Persandian untuk Pengamanan Informasi Pemerintah Daerah Kabupaten / Kota</t>
  </si>
  <si>
    <t>Penetapan Kebijakan Tata Kelola Keamanan Informasi dan Jaring Komunikasi Sandi Pemerintah Daerah Kabupaten/ Kota</t>
  </si>
  <si>
    <t>Pelaksanaan Analisis Kebutuhan dan Pengelolaan Sumber Daya Informasi Pemerintah Daerah Kabupaten /Kota</t>
  </si>
  <si>
    <t xml:space="preserve">Pelaksanaan Keamanan Informasi Pemerintahan Daerah Kabupaten/ Kota Berbasis Elektronik dan Non Elektronik </t>
  </si>
  <si>
    <t>Penyediaan Layanan Keamanan Informasi Pemerintah Daerah Kabupaten Kota</t>
  </si>
  <si>
    <t>Penetapan Pola Hubungan Komunikasi antar Perangkat Daerah Kabupaten/ Kota</t>
  </si>
  <si>
    <t>Operasionalisasi Jaring Komunikasi Sandi Pemerintah Daerah kabupaten / Kota</t>
  </si>
  <si>
    <t>Benteng, 31 Maret 2022</t>
  </si>
  <si>
    <t>Kepala Dinas Komunikasi, Informatika, Statistik dan Persandian</t>
  </si>
  <si>
    <t>ANDI IMRAN, S.Sos.</t>
  </si>
  <si>
    <t>NIP. 19720624 199803 1 003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</si>
</sst>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#,##0.00;[Red]#,##0.00"/>
    <numFmt numFmtId="165" formatCode="_(* #,##0_);_(* \(#,##0\);_(* &quot;-&quot;_);_(@_)"/>
    <numFmt numFmtId="166" formatCode="_(* #,##0.00_);_(* \(#,##0.00\);_(* &quot;-&quot;_);_(@_)"/>
  </numFmts>
  <fonts count="16" x14ac:knownFonts="1">
    <font>
      <sz val="10"/>
      <name val="Arial"/>
      <family val="2"/>
    </font>
    <font>
      <sz val="10"/>
      <name val="Arial"/>
      <family val="2"/>
    </font>
    <font>
      <sz val="10"/>
      <color indexed="8"/>
      <name val="Arial Narrow"/>
      <family val="2"/>
    </font>
    <font>
      <sz val="10"/>
      <name val="Arial Narrow"/>
      <family val="2"/>
    </font>
    <font>
      <sz val="11"/>
      <color indexed="8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theme="1"/>
      <name val="Arial Narrow"/>
      <family val="2"/>
    </font>
    <font>
      <b/>
      <sz val="11"/>
      <color indexed="8"/>
      <name val="Arial Narrow"/>
      <family val="2"/>
    </font>
    <font>
      <b/>
      <sz val="12"/>
      <name val="Arial Narrow"/>
      <family val="2"/>
    </font>
    <font>
      <b/>
      <sz val="12"/>
      <color indexed="8"/>
      <name val="Arial Narrow"/>
      <family val="2"/>
    </font>
    <font>
      <b/>
      <u/>
      <sz val="1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0" fontId="4" fillId="0" borderId="0" xfId="0" applyFont="1"/>
    <xf numFmtId="0" fontId="5" fillId="0" borderId="0" xfId="0" applyFont="1" applyAlignment="1">
      <alignment vertical="center"/>
    </xf>
    <xf numFmtId="3" fontId="6" fillId="0" borderId="1" xfId="0" applyNumberFormat="1" applyFont="1" applyBorder="1" applyAlignment="1">
      <alignment vertical="center"/>
    </xf>
    <xf numFmtId="165" fontId="6" fillId="0" borderId="1" xfId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3" fontId="7" fillId="0" borderId="2" xfId="0" applyNumberFormat="1" applyFont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165" fontId="7" fillId="0" borderId="2" xfId="1" applyFont="1" applyFill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5" fontId="6" fillId="0" borderId="2" xfId="1" applyFont="1" applyFill="1" applyBorder="1" applyAlignment="1">
      <alignment vertical="center"/>
    </xf>
    <xf numFmtId="4" fontId="6" fillId="0" borderId="2" xfId="1" applyNumberFormat="1" applyFont="1" applyFill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vertical="center"/>
    </xf>
    <xf numFmtId="165" fontId="8" fillId="0" borderId="2" xfId="1" applyFont="1" applyFill="1" applyBorder="1" applyAlignment="1">
      <alignment vertical="center"/>
    </xf>
    <xf numFmtId="4" fontId="8" fillId="0" borderId="2" xfId="1" applyNumberFormat="1" applyFont="1" applyFill="1" applyBorder="1" applyAlignment="1">
      <alignment vertical="center"/>
    </xf>
    <xf numFmtId="165" fontId="9" fillId="0" borderId="2" xfId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41" fontId="7" fillId="0" borderId="2" xfId="0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3" fontId="6" fillId="0" borderId="2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7" fillId="0" borderId="2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165" fontId="7" fillId="0" borderId="6" xfId="1" applyFont="1" applyFill="1" applyBorder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3" fontId="7" fillId="0" borderId="6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4" fontId="6" fillId="2" borderId="2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165" fontId="6" fillId="0" borderId="2" xfId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15" fillId="0" borderId="0" xfId="0" applyFont="1"/>
    <xf numFmtId="0" fontId="10" fillId="2" borderId="14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/>
    </xf>
  </cellXfs>
  <cellStyles count="2">
    <cellStyle name="Comma [0] 5 2" xfId="1" xr:uid="{18CE4C09-02C4-4150-9C6D-0A09BCFB421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5AEC5CF-2858-4F7B-9DF0-64052601819B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936587D-BF86-4031-AF5E-F5A197D080DB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5596DAF3-2602-4251-B9C9-2840B2985165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855B17B-AB39-458E-9DA2-C3389D98E28C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C2A8A78-CC88-4BD0-83AB-68605257CE3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8B178D0-C186-44AA-A8F6-151EE8B39F5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97E819F4-0D57-49E7-BBBF-64A16DB4C03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26611F72-70E4-410C-B103-F0B1647B61A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E3B7C0F-CC4B-4618-BA51-B8B01CCA00E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45A576AF-3925-4BDC-B894-2EF4AE2D8EB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36EA3350-EE8C-46E9-996B-28AC5959D62E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1688975-19F6-43F0-B417-5E94AA5282B8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452B7781-E308-4694-8EE1-A24F71364D92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1E991D98-6158-40E2-B9DA-D3F30B1B2EE9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3E7212E4-973F-4481-8BD6-E494484D444D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1F3F9DC8-C94B-40A5-A3FB-9403F1D3C9E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14469E5-78A0-4091-9948-904E458A934B}"/>
            </a:ext>
          </a:extLst>
        </xdr:cNvPr>
        <xdr:cNvSpPr txBox="1"/>
      </xdr:nvSpPr>
      <xdr:spPr>
        <a:xfrm>
          <a:off x="4489450" y="13335000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E88CB3DB-D722-4403-A1F3-CD566CD39F92}"/>
            </a:ext>
          </a:extLst>
        </xdr:cNvPr>
        <xdr:cNvSpPr txBox="1"/>
      </xdr:nvSpPr>
      <xdr:spPr>
        <a:xfrm>
          <a:off x="4489450" y="13335000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4AE9901B-71D3-4BD9-B2FD-EE4DB32EAEC8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5B41CFF6-BCDB-4187-AE1A-4C2A03E5781B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1BC919FD-7BD7-4B81-9F51-8F6D0A677659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9B8D442A-BEB5-4394-A0E6-0613A40BAB1C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CC3A6A9C-5BF4-4EB0-8442-2237BF5C3B3D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72EC47E8-C6C1-4080-96D8-5910377ED9C2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59430885-E262-4248-83A1-6BC6D3E9B7B7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3C1F9799-18E1-412D-82C7-DCB96A7CA702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B50ED2C9-2801-40B5-898F-D3CB20923691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F796BB64-94A2-48EE-BA95-0C39C3317B36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56ADE2E7-51B1-4174-935F-AFA1502C5E9E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7F41732-AF10-471B-8300-BD5B65EFB8B1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D1EA067C-F1E9-4D65-AC0C-018AAC0AC4EF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11A86DE0-6DD7-4461-AAD4-337B3584399C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BA0CDAAD-BB4F-4BCB-AABC-E5EA152C0E08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7DDE2F63-5656-415D-9694-BC1D0A647404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8C471994-71D8-4016-A647-6971B6FEDC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CDE6C07A-9A81-4A34-9101-C96620F46C5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412A3B0D-F405-42B2-B73A-2C98F858858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6A7EA937-4EF9-4226-B020-2635913B1F6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386B743F-9243-4DE5-97B5-25613D75573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6DD154EE-6105-4DC3-A8A6-4075CF111CF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DF76C6F4-FADD-4BC3-98CF-CF9EC6807A1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6716D0BC-1A25-42C3-A6AD-8D0047DB118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FA34060-237E-453A-8434-F700805C16C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F5DA1F9-D821-4991-BD9C-A9EFFD286CC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E0C19C68-EDBA-4D27-A8BE-ED36DB547D4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B06887C3-6400-489B-A4D8-03FA24BBEA1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389D0993-E626-4C71-B5C2-6B5AB384115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43741F07-071E-4342-8722-D04FBDC6806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3D9E2BC-C86E-45D3-9647-DE71227FF88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AB549C43-F3CF-4B60-9B3D-A361B3B6E49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170FCA6E-39D7-402F-89E7-84E7AF6B881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DCC0F602-A09A-4ABF-85EB-52A9B7061E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55208742-A6C8-4128-BF84-A757D2E30BB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B834F878-CA73-4C2B-9A96-62CB5D8624E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7A491B50-58A2-4C1A-9B50-292C2450F68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30787084-DE47-42DD-9EA0-93E7359105F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BC09001-7AF2-48E1-A906-6A2BC2E9316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B25C1E9F-5400-4F0C-AB22-671D4532FBA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E93A1F36-536C-4F61-85BA-20054A80182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F26CE641-50F2-4C37-B89D-0F5A8239A75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6AEEA9DF-3DFB-457C-8A24-F82221B5492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17E84D66-35F1-471A-B2DB-22C2881D0F6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E98A4DEF-09C1-4DC3-AB26-D6EAD1A5835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58390EA3-F6A3-43F8-A34A-A47F770CC2A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395FC4F9-1CB8-4DF6-B2BD-B5F706890B5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3AFE56F1-1EC7-4551-AA29-3767046E8FC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BD90FC39-A6BB-4DAD-A442-B62205E7D6D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25B1C1A3-37E4-4025-9119-3384E7DA9F4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5E4CC52C-B9B4-4FB9-94E7-7F331077376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B38B5C4B-4A55-4F0B-8814-FB8FD999DA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7078568-4F35-4CB3-BA51-67EFE0A7AB1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7C1DA666-64C1-4422-A3E2-C9A5AEC2E04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CAD9EF5F-E4DC-4EFE-BA46-53553DC08ED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6E362276-6784-4EB0-A751-01FEFAA7A2B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388C170-86CB-4E8A-820C-64BB7D107EE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99B5309C-FB62-414F-A500-48D4046225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CF340243-6E4A-458D-A94B-A8791BA1567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3BE440B4-A03F-4476-8C0C-3BC792F7032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2C4A4756-9088-4055-A7F4-991994C552D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2E6D6333-C30F-4C44-AF68-A0E94D198A29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1A4845CB-256F-4495-B81F-960C5D8041E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5EBAFD59-BBDD-4D45-A23C-840FC24481E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68CF0F4-75D7-4679-A1B2-9BF78077149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5AA59D3B-88A0-425A-9F9A-26D1C432C7A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55129531-85D7-46D1-9DDD-0CFD3A7869F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38CDA6A-1C91-4755-8443-E335E5ECA3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6846C543-086F-45BF-BC92-6467754C8DE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BB15CB30-0E17-4C6F-882A-511C06D0BB8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42F54EA8-7722-4C8B-8DCE-241EFDA5424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AC196B9D-5C1F-4514-9D96-67D0AB6FBBA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D72989E0-A9EC-49FC-904C-6E83A073BDB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176BE71F-FE9E-4D60-AD5B-0D681425661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12CDAE4C-C98F-41BB-AA8D-3782E5B16DA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B88FC1E3-99FB-4F2D-901A-2602A777C19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52B3877B-11AA-4BD8-B805-7C1A9F6DEE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2E1FD2FB-4FE1-447B-A7E6-57014522556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35FB54E4-2C45-4FFC-8BBA-AD10F610CE7D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18B7E6A4-893F-413A-903B-ED22A4C8B9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73390A00-934E-4C48-A017-67DFDED2FDF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4E61017E-516F-475A-BE5A-4EBA095CEA4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4273C26C-E21C-4AB4-B2B9-44D9FAF90E39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E7A20E9-90D2-43B9-AD96-1A8954933E8D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713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BE47D78C-C3F0-4EA7-9311-695910D674F4}"/>
            </a:ext>
          </a:extLst>
        </xdr:cNvPr>
        <xdr:cNvSpPr txBox="1"/>
      </xdr:nvSpPr>
      <xdr:spPr>
        <a:xfrm>
          <a:off x="4487545" y="13335000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713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399B69B2-8F8A-477E-8FD0-7FAF709EDB08}"/>
            </a:ext>
          </a:extLst>
        </xdr:cNvPr>
        <xdr:cNvSpPr txBox="1"/>
      </xdr:nvSpPr>
      <xdr:spPr>
        <a:xfrm>
          <a:off x="4487545" y="13335000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F7164275-14EE-4314-AC4B-982D3669709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34D4EAEB-8140-403A-9DF1-DFD3E7FC9B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C5E0F01A-6530-4F57-B18A-BB46F74E724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7CD0E49E-4699-4B88-9E9C-CD4D1ED4189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E4CC2087-F623-4DA6-B578-48273522135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11FA91EB-369E-4437-AD60-097D33C7415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B54C0042-93C3-4398-A068-E7FF435166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APPELITBANGDA%202017/RFK%202017/Perumah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il"/>
      <sheetName val="NP"/>
      <sheetName val="RB"/>
      <sheetName val="KG"/>
      <sheetName val="DPA"/>
      <sheetName val="Realisasi"/>
      <sheetName val="Rekap Print"/>
      <sheetName val="REKAP KADIS"/>
      <sheetName val="Gaji"/>
      <sheetName val="Pengantar"/>
      <sheetName val="Pengantar (2)"/>
    </sheetNames>
    <sheetDataSet>
      <sheetData sheetId="0"/>
      <sheetData sheetId="1"/>
      <sheetData sheetId="2"/>
      <sheetData sheetId="3"/>
      <sheetData sheetId="4">
        <row r="19">
          <cell r="I19" t="str">
            <v>Rapat-rapat Koordinasi dan Konsultasi dalam Daerah dan Luar Daerah</v>
          </cell>
          <cell r="J19"/>
          <cell r="K19"/>
          <cell r="L19"/>
          <cell r="M19">
            <v>250000000</v>
          </cell>
        </row>
        <row r="20">
          <cell r="I20" t="str">
            <v>1.04.1.04.01.01.01.18.5.2.2.15.01</v>
          </cell>
          <cell r="J20" t="str">
            <v>Belanja Perjalanan Dinas Dalam Daerah</v>
          </cell>
          <cell r="K20"/>
          <cell r="L20"/>
          <cell r="M20">
            <v>50000000</v>
          </cell>
        </row>
        <row r="21">
          <cell r="I21" t="str">
            <v>1.04.1.04.01.01.01.18.5.2.2.15.02</v>
          </cell>
          <cell r="J21" t="str">
            <v>Belanja Perjalanan Dinas Luar Daerah</v>
          </cell>
          <cell r="K21"/>
          <cell r="L21"/>
          <cell r="M21">
            <v>200000000</v>
          </cell>
        </row>
        <row r="22">
          <cell r="I22" t="str">
            <v>Pelaksanaan Penunjang administrasi Perkantoran</v>
          </cell>
          <cell r="J22"/>
          <cell r="K22"/>
          <cell r="L22"/>
          <cell r="M22">
            <v>754700000</v>
          </cell>
        </row>
        <row r="23">
          <cell r="I23" t="str">
            <v>1.04.1.04.01.01.01.19.5.2.1.01.01</v>
          </cell>
          <cell r="J23" t="str">
            <v>Honorarium Panitia Pelaksana Kegiatan</v>
          </cell>
          <cell r="K23"/>
          <cell r="L23"/>
          <cell r="M23">
            <v>28800000</v>
          </cell>
        </row>
        <row r="24">
          <cell r="I24" t="str">
            <v>1.04.1.04.01.01.01.19.5.2.1.01.02</v>
          </cell>
          <cell r="J24" t="str">
            <v>Honorarium Tim Pengadaan Barang dan Jasa</v>
          </cell>
          <cell r="K24"/>
          <cell r="L24"/>
          <cell r="M24">
            <v>15000000</v>
          </cell>
        </row>
        <row r="25">
          <cell r="I25" t="str">
            <v>1.04.1.04.01.01.01.19.5.2.1.01.08</v>
          </cell>
          <cell r="J25" t="str">
            <v>Honorarium Petugas</v>
          </cell>
          <cell r="K25"/>
          <cell r="L25"/>
          <cell r="M25">
            <v>12800000</v>
          </cell>
        </row>
        <row r="26">
          <cell r="I26" t="str">
            <v>1.04.1.04.01.01.01.19.5.2.1.01.05</v>
          </cell>
          <cell r="J26" t="str">
            <v>Honorarium Bendahara Pengeluaran, Pembantu, Pemegang Barang dan Pembuat SPP Gaji</v>
          </cell>
          <cell r="K26"/>
          <cell r="L26"/>
          <cell r="M26">
            <v>39000000</v>
          </cell>
        </row>
        <row r="27">
          <cell r="I27" t="str">
            <v>1.04.1.04.01.01.01.19.5.2.1.02.02</v>
          </cell>
          <cell r="J27" t="str">
            <v>Honorarium Pegawai Honorer / Tidak Tetap</v>
          </cell>
          <cell r="K27"/>
          <cell r="L27"/>
          <cell r="M27">
            <v>263400000</v>
          </cell>
        </row>
        <row r="28">
          <cell r="I28" t="str">
            <v>1.04.1.04.01.01.01.19.5.2.2.01.01</v>
          </cell>
          <cell r="J28" t="str">
            <v>Belanja Alat Tulis Kantor</v>
          </cell>
          <cell r="K28"/>
          <cell r="L28"/>
          <cell r="M28">
            <v>70190550</v>
          </cell>
        </row>
        <row r="29">
          <cell r="I29" t="str">
            <v>1.04.1.04.01.01.01.19.5.2.2.02.07</v>
          </cell>
          <cell r="J29" t="str">
            <v>Belanja Bahan Peralatan</v>
          </cell>
          <cell r="K29"/>
          <cell r="L29"/>
          <cell r="M29">
            <v>12000000</v>
          </cell>
        </row>
        <row r="30">
          <cell r="I30" t="str">
            <v>1.04.1.04.01.01.01.19.5.2.2.03.01</v>
          </cell>
          <cell r="J30" t="str">
            <v>Belanja Telepon</v>
          </cell>
          <cell r="K30"/>
          <cell r="L30"/>
          <cell r="M30">
            <v>13000000</v>
          </cell>
        </row>
        <row r="31">
          <cell r="I31" t="str">
            <v>1.04.1.04.01.01.01.19.5.2.2.03.02</v>
          </cell>
          <cell r="J31" t="str">
            <v>Belanja Air</v>
          </cell>
          <cell r="K31"/>
          <cell r="L31"/>
          <cell r="M31">
            <v>10000000</v>
          </cell>
        </row>
        <row r="32">
          <cell r="I32" t="str">
            <v>1.04.1.04.01.01.01.19.5.2.2.03.03</v>
          </cell>
          <cell r="J32" t="str">
            <v>Belanja Listrik</v>
          </cell>
          <cell r="K32"/>
          <cell r="L32"/>
          <cell r="M32">
            <v>80400000</v>
          </cell>
        </row>
        <row r="33">
          <cell r="I33" t="str">
            <v>1.04.1.04.01.01.01.19.5.2.2.03.05</v>
          </cell>
          <cell r="J33" t="str">
            <v>Belanja Surat Kabar / Majalah</v>
          </cell>
          <cell r="K33"/>
          <cell r="L33"/>
          <cell r="M33">
            <v>10000000</v>
          </cell>
        </row>
        <row r="34">
          <cell r="I34" t="str">
            <v>1.04.1.04.01.01.01.19.5.2.2.03.07</v>
          </cell>
          <cell r="J34" t="str">
            <v>Belanja Paket / Pengiriman</v>
          </cell>
          <cell r="K34"/>
          <cell r="L34"/>
          <cell r="M34">
            <v>3159450</v>
          </cell>
        </row>
        <row r="35">
          <cell r="I35" t="str">
            <v>1.04.1.04.01.01.01.19.5.2.2.03.12</v>
          </cell>
          <cell r="J35" t="str">
            <v>Belanja Jasa Pihak Ketiga</v>
          </cell>
          <cell r="K35"/>
          <cell r="L35"/>
          <cell r="M35">
            <v>27600000</v>
          </cell>
        </row>
        <row r="36">
          <cell r="I36" t="str">
            <v>1.04.1.04.01.01.01.19.5.2.2.05.07</v>
          </cell>
          <cell r="J36" t="str">
            <v>Belanja Surat Tanda Nomor Kendaraan</v>
          </cell>
          <cell r="K36"/>
          <cell r="L36"/>
          <cell r="M36">
            <v>11100000</v>
          </cell>
        </row>
        <row r="37">
          <cell r="I37" t="str">
            <v>1.04.1.04.01.01.01.19.5.2.2.06.01</v>
          </cell>
          <cell r="J37" t="str">
            <v>Belanja Cetak</v>
          </cell>
          <cell r="K37"/>
          <cell r="L37"/>
          <cell r="M37">
            <v>10000000</v>
          </cell>
        </row>
        <row r="38">
          <cell r="I38" t="str">
            <v>1.04.1.04.01.01.01.19.5.2.2.06.02</v>
          </cell>
          <cell r="J38" t="str">
            <v>Belanja Penggandaan</v>
          </cell>
          <cell r="K38"/>
          <cell r="L38"/>
          <cell r="M38">
            <v>33500000</v>
          </cell>
        </row>
        <row r="39">
          <cell r="I39" t="str">
            <v>1.04.1.04.01.01.01.19.5.2.2.11.01</v>
          </cell>
          <cell r="J39" t="str">
            <v>Belanja Makan dan Minum Harian Pegawai</v>
          </cell>
          <cell r="K39"/>
          <cell r="L39"/>
          <cell r="M39">
            <v>68250000</v>
          </cell>
        </row>
        <row r="40">
          <cell r="I40" t="str">
            <v>1.04.1.04.01.01.01.19.5.2.2.11.02</v>
          </cell>
          <cell r="J40" t="str">
            <v>Belanja Makan dan Minum Rapat</v>
          </cell>
          <cell r="K40"/>
          <cell r="L40"/>
          <cell r="M40">
            <v>30000000</v>
          </cell>
        </row>
        <row r="41">
          <cell r="I41" t="str">
            <v>1.04.1.04.01.01.01.19.5.2.2.11.05</v>
          </cell>
          <cell r="J41" t="str">
            <v>Belanja Makanan dan Minuman Pelaksanaan Kegiatan</v>
          </cell>
          <cell r="K41"/>
          <cell r="L41"/>
          <cell r="M41">
            <v>16500000</v>
          </cell>
        </row>
        <row r="42">
          <cell r="I42" t="str">
            <v>Penunjang Operasional Tim PPHP</v>
          </cell>
          <cell r="J42"/>
          <cell r="K42"/>
          <cell r="L42"/>
          <cell r="M42">
            <v>75000000</v>
          </cell>
        </row>
        <row r="43">
          <cell r="I43" t="str">
            <v>1.04.1.04.01.01.01.20.5.2.1.01.01</v>
          </cell>
          <cell r="J43" t="str">
            <v>Honorarium Panitia Pelaksana Kegiatan</v>
          </cell>
          <cell r="K43"/>
          <cell r="L43"/>
          <cell r="M43">
            <v>75000000</v>
          </cell>
        </row>
        <row r="44">
          <cell r="I44" t="str">
            <v>Pemeliharaan Rutin/Berkala Mobil Jabatan</v>
          </cell>
          <cell r="J44"/>
          <cell r="K44"/>
          <cell r="L44"/>
          <cell r="M44">
            <v>18000000</v>
          </cell>
        </row>
        <row r="45">
          <cell r="I45" t="str">
            <v>1.04.1.04.01.01.02.23.5.2.2.01.06</v>
          </cell>
          <cell r="J45" t="str">
            <v>Belanja Bahan Bakar Minyak / Gas</v>
          </cell>
          <cell r="K45"/>
          <cell r="L45"/>
          <cell r="M45">
            <v>8250000</v>
          </cell>
        </row>
        <row r="46">
          <cell r="I46" t="str">
            <v>1.04.1.04.01.01.02.23.5.2.2.05.01</v>
          </cell>
          <cell r="J46" t="str">
            <v>Belanja Jasa Service</v>
          </cell>
          <cell r="K46"/>
          <cell r="L46"/>
          <cell r="M46">
            <v>3000000</v>
          </cell>
        </row>
        <row r="47">
          <cell r="I47" t="str">
            <v>1.04.1.04.01.01.02.26.5.2.2.05.02</v>
          </cell>
          <cell r="J47" t="str">
            <v>Belanja Penggantian Suku Cadang</v>
          </cell>
          <cell r="K47"/>
          <cell r="L47"/>
          <cell r="M47">
            <v>6750000</v>
          </cell>
        </row>
        <row r="48">
          <cell r="I48" t="str">
            <v>Pemeliharaan Rutin/Berkala Kendaraan Dinas/Operasional</v>
          </cell>
          <cell r="J48"/>
          <cell r="K48"/>
          <cell r="L48"/>
          <cell r="M48">
            <v>10000000</v>
          </cell>
        </row>
        <row r="49">
          <cell r="I49" t="str">
            <v>1.04.1.04.01.01.02.24.5.2.2.01.06</v>
          </cell>
          <cell r="J49" t="str">
            <v>Belanja Bahan Bakar Minyak / Gas</v>
          </cell>
          <cell r="K49"/>
          <cell r="L49"/>
          <cell r="M49">
            <v>4500000</v>
          </cell>
        </row>
        <row r="50">
          <cell r="I50" t="str">
            <v>1.04.1.04.01.01.02.24.5.2.2.05.01</v>
          </cell>
          <cell r="J50" t="str">
            <v>Belanja Jasa Service</v>
          </cell>
          <cell r="K50"/>
          <cell r="L50"/>
          <cell r="M50">
            <v>2000000</v>
          </cell>
        </row>
        <row r="51">
          <cell r="I51" t="str">
            <v>1.04.1.04.01.01.02.24.5.2.2.05.02</v>
          </cell>
          <cell r="J51" t="str">
            <v>Belanja Penggantian Suku Cadang</v>
          </cell>
          <cell r="K51"/>
          <cell r="L51"/>
          <cell r="M51">
            <v>3500000</v>
          </cell>
        </row>
        <row r="52">
          <cell r="I52" t="str">
            <v>Pemeliharaan Rutin/Berkala Perlengkapan Gedung Kantor</v>
          </cell>
          <cell r="J52"/>
          <cell r="K52"/>
          <cell r="L52"/>
          <cell r="M52">
            <v>40000000</v>
          </cell>
        </row>
        <row r="53">
          <cell r="I53" t="str">
            <v>1.04.1.04.01.01.02.26.5.2.2.20.05</v>
          </cell>
          <cell r="J53" t="str">
            <v>Belanja Pemeliharaan Gedung dan Bangunan</v>
          </cell>
          <cell r="K53"/>
          <cell r="L53"/>
          <cell r="M53">
            <v>40000000</v>
          </cell>
        </row>
        <row r="54">
          <cell r="I54" t="str">
            <v>Pemeliharaan Rutin/Berkala Peralatan Gedung Kantor</v>
          </cell>
          <cell r="J54"/>
          <cell r="K54"/>
          <cell r="L54"/>
          <cell r="M54">
            <v>35000000</v>
          </cell>
        </row>
        <row r="55">
          <cell r="I55" t="str">
            <v>1.04.1.04.01.01.02.28.5.2.2.20.04</v>
          </cell>
          <cell r="J55" t="str">
            <v>Belanja Pemeliharaan Peralatan dan Mesin</v>
          </cell>
          <cell r="K55"/>
          <cell r="L55"/>
          <cell r="M55">
            <v>35000000</v>
          </cell>
        </row>
        <row r="56">
          <cell r="I56" t="str">
            <v>Pengadaan Kendaraan Dinas/Operasional</v>
          </cell>
          <cell r="J56"/>
          <cell r="K56"/>
          <cell r="L56"/>
          <cell r="M56">
            <v>40000000</v>
          </cell>
        </row>
        <row r="57">
          <cell r="I57" t="str">
            <v>1.04.1.04.01.01.02.05.5.2.3.17.01</v>
          </cell>
          <cell r="J57" t="str">
            <v>Belanja Modal Pengadaan Kendaraan Dinas Bermotor Perorangan</v>
          </cell>
          <cell r="K57"/>
          <cell r="L57"/>
          <cell r="M57">
            <v>40000000</v>
          </cell>
        </row>
        <row r="58">
          <cell r="I58" t="str">
            <v>Pengadaan Perlengkapan Gedung Kantor</v>
          </cell>
          <cell r="J58"/>
          <cell r="K58"/>
          <cell r="L58"/>
          <cell r="M58">
            <v>20000000</v>
          </cell>
        </row>
        <row r="59">
          <cell r="I59" t="str">
            <v>1.04.1.04.01.01.02.07.5.2.3.24.01</v>
          </cell>
          <cell r="J59" t="str">
            <v>Belanja Modal Pengadaan Alat Ukur Universal</v>
          </cell>
          <cell r="K59"/>
          <cell r="L59"/>
          <cell r="M59">
            <v>15000000</v>
          </cell>
        </row>
        <row r="60">
          <cell r="I60" t="str">
            <v>1.04.1.04.01.01.02.07.5.2.3.32.01</v>
          </cell>
          <cell r="J60" t="str">
            <v>Belanja Modal Pengadaan Alat Komunikasi Telephone</v>
          </cell>
          <cell r="K60"/>
          <cell r="L60"/>
          <cell r="M60">
            <v>5000000</v>
          </cell>
        </row>
        <row r="61">
          <cell r="I61" t="str">
            <v>Pengadaan Pakaian Khusus Hari-hari Tertentu</v>
          </cell>
          <cell r="J61"/>
          <cell r="K61"/>
          <cell r="L61"/>
          <cell r="M61">
            <v>43000000</v>
          </cell>
        </row>
        <row r="62">
          <cell r="I62" t="str">
            <v>1.04.1.04.01.01.03.05.5.2.2.14.04</v>
          </cell>
          <cell r="J62" t="str">
            <v>Belanja Pakaian Olah Raga</v>
          </cell>
          <cell r="K62"/>
          <cell r="L62"/>
          <cell r="M62">
            <v>43000000</v>
          </cell>
        </row>
        <row r="63">
          <cell r="I63" t="str">
            <v>Pengadaan Peralatan Olah Raga</v>
          </cell>
          <cell r="J63"/>
          <cell r="K63"/>
          <cell r="L63"/>
          <cell r="M63">
            <v>10000000</v>
          </cell>
        </row>
        <row r="64">
          <cell r="I64" t="str">
            <v>1.04.1.04.01.01.03.06.5.2.2.02.07</v>
          </cell>
          <cell r="J64" t="str">
            <v>Belanja Bahan Peralatan</v>
          </cell>
          <cell r="K64"/>
          <cell r="L64"/>
          <cell r="M64">
            <v>10000000</v>
          </cell>
        </row>
        <row r="65">
          <cell r="I65" t="str">
            <v>Penyusunan Pelaporan Prognosis Realisasi Anggaran</v>
          </cell>
          <cell r="J65"/>
          <cell r="K65"/>
          <cell r="L65"/>
          <cell r="M65">
            <v>15000000</v>
          </cell>
        </row>
        <row r="66">
          <cell r="I66" t="str">
            <v>1.04.1.04.01.01.06.03.5.2.1.01.01</v>
          </cell>
          <cell r="J66" t="str">
            <v>Honorarium Panitia Pelaksana Kegiatan</v>
          </cell>
          <cell r="K66"/>
          <cell r="L66"/>
          <cell r="M66">
            <v>5900000</v>
          </cell>
        </row>
        <row r="67">
          <cell r="I67" t="str">
            <v>1.04.1.04.01.01.06.03.5.2.1.02.02</v>
          </cell>
          <cell r="J67" t="str">
            <v>Honorarium Pegawai Honorer / Tidak Tetap</v>
          </cell>
          <cell r="K67"/>
          <cell r="L67"/>
          <cell r="M67">
            <v>2400000</v>
          </cell>
        </row>
        <row r="68">
          <cell r="I68" t="str">
            <v>1.04.1.04.01.01.06.03.5.2.2.01.01</v>
          </cell>
          <cell r="J68" t="str">
            <v>Belanja Alat Tulis Kantor</v>
          </cell>
          <cell r="K68"/>
          <cell r="L68"/>
          <cell r="M68">
            <v>4030000</v>
          </cell>
        </row>
        <row r="69">
          <cell r="I69" t="str">
            <v>1.04.1.04.01.01.06.03.5.2.2.06.02</v>
          </cell>
          <cell r="J69" t="str">
            <v>Belanja Penggandaan</v>
          </cell>
          <cell r="K69"/>
          <cell r="L69"/>
          <cell r="M69">
            <v>2670000</v>
          </cell>
        </row>
        <row r="70">
          <cell r="I70" t="str">
            <v>Penyusunan Pelaporan Keuangan Akhir Tahun</v>
          </cell>
          <cell r="J70"/>
          <cell r="K70"/>
          <cell r="L70"/>
          <cell r="M70">
            <v>10000000</v>
          </cell>
        </row>
        <row r="71">
          <cell r="I71" t="str">
            <v>1.04.1.04.01.01.06.04.5.2.1.01.01</v>
          </cell>
          <cell r="J71" t="str">
            <v>Honorarium Panitia Pelaksana Kegiatan</v>
          </cell>
          <cell r="K71"/>
          <cell r="L71"/>
          <cell r="M71">
            <v>5600000</v>
          </cell>
        </row>
        <row r="72">
          <cell r="I72" t="str">
            <v>1.04.1.04.01.01.06.04.5.2.2.01.01</v>
          </cell>
          <cell r="J72" t="str">
            <v>Belanja Alat Tulis Kantor</v>
          </cell>
          <cell r="K72"/>
          <cell r="L72"/>
          <cell r="M72">
            <v>754000</v>
          </cell>
        </row>
        <row r="73">
          <cell r="I73" t="str">
            <v>1.04.1.04.01.01.06.04.5.2.2.06.02</v>
          </cell>
          <cell r="J73" t="str">
            <v>Belanja Penggandaan</v>
          </cell>
          <cell r="K73"/>
          <cell r="L73"/>
          <cell r="M73">
            <v>346000</v>
          </cell>
        </row>
        <row r="74">
          <cell r="I74" t="str">
            <v>1.04.1.04.01.01.06.04.5.2.1.02.02</v>
          </cell>
          <cell r="J74" t="str">
            <v>Honorarium Pegawai Honorer / Tidak Tetap</v>
          </cell>
          <cell r="K74"/>
          <cell r="L74"/>
          <cell r="M74">
            <v>1500000</v>
          </cell>
        </row>
        <row r="75">
          <cell r="I75" t="str">
            <v>1.04.1.04.01.01.06.04.5.2.2.11.05</v>
          </cell>
          <cell r="J75" t="str">
            <v>Belanja Makanan dan Minuman Pelaksanaan Kegiatan</v>
          </cell>
          <cell r="K75"/>
          <cell r="L75"/>
          <cell r="M75">
            <v>1800000</v>
          </cell>
        </row>
        <row r="76">
          <cell r="I76" t="str">
            <v>Penyusunan Lakip</v>
          </cell>
          <cell r="J76"/>
          <cell r="K76"/>
          <cell r="L76"/>
          <cell r="M76">
            <v>10000000</v>
          </cell>
        </row>
        <row r="77">
          <cell r="I77" t="str">
            <v>1.04.1.04.01.01.06.05.5.2.1.01.01</v>
          </cell>
          <cell r="J77" t="str">
            <v>Honorarium Panitia Pelaksana Kegiatan</v>
          </cell>
          <cell r="K77"/>
          <cell r="L77"/>
          <cell r="M77">
            <v>5700000</v>
          </cell>
        </row>
        <row r="78">
          <cell r="I78" t="str">
            <v>1.04.1.04.01.01.06.05.5.2.2.01.01</v>
          </cell>
          <cell r="J78" t="str">
            <v>Belanja Alat Tulis Kantor</v>
          </cell>
          <cell r="K78"/>
          <cell r="L78"/>
          <cell r="M78">
            <v>1375000</v>
          </cell>
        </row>
        <row r="79">
          <cell r="I79" t="str">
            <v>1.04.1.04.01.01.06.05.5.2.2.11.02</v>
          </cell>
          <cell r="J79" t="str">
            <v>Belanja Makan dan Minum Rapat</v>
          </cell>
          <cell r="K79"/>
          <cell r="L79"/>
          <cell r="M79">
            <v>1125000</v>
          </cell>
        </row>
        <row r="80">
          <cell r="I80" t="str">
            <v>1.04.1.04.01.01.06.05.5.2.1.02.02</v>
          </cell>
          <cell r="J80" t="str">
            <v>Honorarium Pegawai Honorer / Tidak Tetap</v>
          </cell>
          <cell r="K80"/>
          <cell r="L80"/>
          <cell r="M80">
            <v>1800000</v>
          </cell>
        </row>
        <row r="81">
          <cell r="I81" t="str">
            <v>Penyusunan Renstra/Renja SKPD</v>
          </cell>
          <cell r="J81"/>
          <cell r="K81"/>
          <cell r="L81"/>
          <cell r="M81">
            <v>10000000</v>
          </cell>
        </row>
        <row r="82">
          <cell r="I82" t="str">
            <v>1.04.1.04.01.01.06.06.5.2.1.01.01</v>
          </cell>
          <cell r="J82" t="str">
            <v>Honorarium Panitia Pelaksana Kegiatan</v>
          </cell>
          <cell r="K82"/>
          <cell r="L82"/>
          <cell r="M82">
            <v>7500000</v>
          </cell>
        </row>
        <row r="83">
          <cell r="I83" t="str">
            <v>1.04.1.04.01.01.06.06.5.2.2.01.01</v>
          </cell>
          <cell r="J83" t="str">
            <v>Belanja Alat Tulis Kantor</v>
          </cell>
          <cell r="K83"/>
          <cell r="L83"/>
          <cell r="M83">
            <v>700000</v>
          </cell>
        </row>
        <row r="84">
          <cell r="I84" t="str">
            <v>1.04.1.04.01.01.06.06.5.2.1.02.02</v>
          </cell>
          <cell r="J84" t="str">
            <v>Honorarium Pegawai Honorer / Tidak Tetap</v>
          </cell>
          <cell r="K84"/>
          <cell r="L84"/>
          <cell r="M84">
            <v>1800000</v>
          </cell>
        </row>
        <row r="85">
          <cell r="I85" t="str">
            <v>Penyusunan RKA/RKAP, DPA/DPPA</v>
          </cell>
          <cell r="J85"/>
          <cell r="K85"/>
          <cell r="L85"/>
          <cell r="M85">
            <v>15000000</v>
          </cell>
        </row>
        <row r="86">
          <cell r="I86" t="str">
            <v>1.04.1.04.01.01.06.07.5.2.1.01.01</v>
          </cell>
          <cell r="J86" t="str">
            <v>Honorarium Panitia Pelaksana Kegiatan</v>
          </cell>
          <cell r="K86"/>
          <cell r="L86"/>
          <cell r="M86">
            <v>7500000</v>
          </cell>
        </row>
        <row r="87">
          <cell r="I87" t="str">
            <v>1.04.1.04.01.01.06.07.5.2.1.02.02</v>
          </cell>
          <cell r="J87" t="str">
            <v>Honorarium Pegawai Honorer / Tidak Tetap</v>
          </cell>
          <cell r="K87"/>
          <cell r="L87"/>
          <cell r="M87">
            <v>1800000</v>
          </cell>
        </row>
        <row r="88">
          <cell r="I88" t="str">
            <v>1.04.1.04.01.01.06.07.5.2.2.01.01</v>
          </cell>
          <cell r="J88" t="str">
            <v>Belanja Alat Tulis Kantor</v>
          </cell>
          <cell r="K88"/>
          <cell r="L88"/>
          <cell r="M88">
            <v>865000</v>
          </cell>
        </row>
        <row r="89">
          <cell r="I89" t="str">
            <v>1.04.1.04.01.01.06.07.5.2.2.06.02</v>
          </cell>
          <cell r="J89" t="str">
            <v>Belanja Penggandaan</v>
          </cell>
          <cell r="K89"/>
          <cell r="L89"/>
          <cell r="M89">
            <v>3500000</v>
          </cell>
        </row>
        <row r="90">
          <cell r="I90" t="str">
            <v>1.04.1.04.01.01.06.07.5.2.2.11.02</v>
          </cell>
          <cell r="J90" t="str">
            <v>Belanja Makan dan Minum Rapat</v>
          </cell>
          <cell r="K90"/>
          <cell r="L90"/>
          <cell r="M90">
            <v>1335000</v>
          </cell>
        </row>
        <row r="91">
          <cell r="I91" t="str">
            <v>Penyusunan SPM</v>
          </cell>
          <cell r="J91"/>
          <cell r="K91"/>
          <cell r="L91"/>
          <cell r="M91">
            <v>10000000</v>
          </cell>
        </row>
        <row r="92">
          <cell r="I92" t="str">
            <v>1.04.1.04.01.01.06.08.5.2.1.01.01</v>
          </cell>
          <cell r="J92" t="str">
            <v>Honorarium Panitia Pelaksana Kegiatan</v>
          </cell>
          <cell r="K92"/>
          <cell r="L92"/>
          <cell r="M92">
            <v>5700000</v>
          </cell>
        </row>
        <row r="93">
          <cell r="I93" t="str">
            <v>1.04.1.04.01.01.06.08.5.2.1.02.02</v>
          </cell>
          <cell r="J93" t="str">
            <v>Honorarium Pegawai Honorer / Tidak Tetap</v>
          </cell>
          <cell r="K93"/>
          <cell r="L93"/>
          <cell r="M93">
            <v>1800000</v>
          </cell>
        </row>
        <row r="94">
          <cell r="I94" t="str">
            <v>1.04.1.04.01.01.06.08.5.2.2.01.01</v>
          </cell>
          <cell r="J94" t="str">
            <v>Belanja Alat Tulis Kantor</v>
          </cell>
          <cell r="K94"/>
          <cell r="L94"/>
          <cell r="M94">
            <v>638500</v>
          </cell>
        </row>
        <row r="95">
          <cell r="I95" t="str">
            <v>1.04.1.04.01.01.06.08.5.2.2.06.02</v>
          </cell>
          <cell r="J95" t="str">
            <v>Belanja Penggandaan</v>
          </cell>
          <cell r="K95"/>
          <cell r="L95"/>
          <cell r="M95">
            <v>646500</v>
          </cell>
        </row>
        <row r="96">
          <cell r="I96" t="str">
            <v>1.04.1.04.01.01.06.08.5.2.2.11.02</v>
          </cell>
          <cell r="J96" t="str">
            <v>Belanja Makan dan Minum Rapat</v>
          </cell>
          <cell r="K96"/>
          <cell r="L96"/>
          <cell r="M96">
            <v>1215000</v>
          </cell>
        </row>
        <row r="97">
          <cell r="I97" t="str">
            <v>Verifikasi Data RTLH  Daratan</v>
          </cell>
          <cell r="J97"/>
          <cell r="K97"/>
          <cell r="L97"/>
          <cell r="M97">
            <v>75000000</v>
          </cell>
        </row>
        <row r="98">
          <cell r="I98" t="str">
            <v>.1.04.01.01.15.49.5.2.1.01.01</v>
          </cell>
          <cell r="J98" t="str">
            <v>Honorarium Panitia Pelaksana Kegiatan</v>
          </cell>
          <cell r="K98"/>
          <cell r="L98"/>
          <cell r="M98">
            <v>5900000</v>
          </cell>
        </row>
        <row r="99">
          <cell r="I99" t="str">
            <v>.1.04.01.01.15.49.5.2.1.02.02</v>
          </cell>
          <cell r="J99" t="str">
            <v>Honorarium Pegawai Honorer / Tidak Tetap</v>
          </cell>
          <cell r="K99"/>
          <cell r="L99"/>
          <cell r="M99">
            <v>3600000</v>
          </cell>
        </row>
        <row r="100">
          <cell r="I100" t="str">
            <v>.1.04.01.01.15.49.5.2.2.01.01</v>
          </cell>
          <cell r="J100" t="str">
            <v>Belanja Alat Tulis Kantor</v>
          </cell>
          <cell r="K100"/>
          <cell r="L100"/>
          <cell r="M100">
            <v>7289000</v>
          </cell>
        </row>
        <row r="101">
          <cell r="I101" t="str">
            <v>.1.04.01.01.15.49.5.2.2.06.02</v>
          </cell>
          <cell r="J101" t="str">
            <v>Belanja Penggandaan</v>
          </cell>
          <cell r="K101"/>
          <cell r="L101"/>
          <cell r="M101">
            <v>2411000</v>
          </cell>
        </row>
        <row r="102">
          <cell r="I102" t="str">
            <v>.1.04.01.01.15.49.5.2.2.08.01</v>
          </cell>
          <cell r="J102" t="str">
            <v>Belanja Sewa Mobilitas Darat</v>
          </cell>
          <cell r="K102"/>
          <cell r="L102"/>
          <cell r="M102">
            <v>7500000</v>
          </cell>
        </row>
        <row r="103">
          <cell r="I103" t="str">
            <v>.1.04.01.01.15.49.5.2.2.11.05</v>
          </cell>
          <cell r="J103" t="str">
            <v>Belanja Makanan dan Minuman Pelaksanaan Kegiatan</v>
          </cell>
          <cell r="K103"/>
          <cell r="L103"/>
          <cell r="M103">
            <v>4500000</v>
          </cell>
        </row>
        <row r="104">
          <cell r="I104" t="str">
            <v>.1.04.01.01.15.49.5.2.2.15.01</v>
          </cell>
          <cell r="J104" t="str">
            <v>Belanja Perjalanan Dinas Dalam Daerah</v>
          </cell>
          <cell r="K104"/>
          <cell r="L104"/>
          <cell r="M104">
            <v>33800000</v>
          </cell>
        </row>
        <row r="105">
          <cell r="I105" t="str">
            <v>.1.04.01.01.15.49.5.2.2.15.02</v>
          </cell>
          <cell r="J105" t="str">
            <v>Belanja Perjalanan Dinas Luar Daerah</v>
          </cell>
          <cell r="K105"/>
          <cell r="L105"/>
          <cell r="M105">
            <v>10000000</v>
          </cell>
        </row>
        <row r="106">
          <cell r="I106" t="str">
            <v>Verifikasi Data RTLH  Kepulauan</v>
          </cell>
          <cell r="J106"/>
          <cell r="K106"/>
          <cell r="L106"/>
          <cell r="M106">
            <v>80000000</v>
          </cell>
        </row>
        <row r="107">
          <cell r="I107" t="str">
            <v>.1.04.01.01.15.50.5.2.1.01.01</v>
          </cell>
          <cell r="J107" t="str">
            <v>Honorarium Panitia Pelaksana Kegiatan</v>
          </cell>
          <cell r="K107"/>
          <cell r="L107"/>
          <cell r="M107">
            <v>5900000</v>
          </cell>
        </row>
        <row r="108">
          <cell r="I108" t="str">
            <v>.1.04.01.01.15.50.5.2.1.02.02</v>
          </cell>
          <cell r="J108" t="str">
            <v>Honorarium Pegawai Honorer / Tidak Tetap</v>
          </cell>
          <cell r="K108"/>
          <cell r="L108"/>
          <cell r="M108">
            <v>3600000</v>
          </cell>
        </row>
        <row r="109">
          <cell r="I109" t="str">
            <v>.1.04.01.01.15.50.5.2.2.01.01</v>
          </cell>
          <cell r="J109" t="str">
            <v>Belanja Alat Tulis Kantor</v>
          </cell>
          <cell r="K109"/>
          <cell r="L109"/>
          <cell r="M109">
            <v>7142250</v>
          </cell>
        </row>
        <row r="110">
          <cell r="I110" t="str">
            <v>.1.04.01.01.15.50.5.2.2.06.02</v>
          </cell>
          <cell r="J110" t="str">
            <v>Belanja Penggandaan</v>
          </cell>
          <cell r="K110"/>
          <cell r="L110"/>
          <cell r="M110">
            <v>2607750</v>
          </cell>
        </row>
        <row r="111">
          <cell r="I111" t="str">
            <v>.1.04.01.01.15.50.5.2.2.11.05</v>
          </cell>
          <cell r="J111" t="str">
            <v>Belanja Makanan dan Minuman Pelaksanaan Kegiatan</v>
          </cell>
          <cell r="K111"/>
          <cell r="L111"/>
          <cell r="M111">
            <v>6750000</v>
          </cell>
        </row>
        <row r="112">
          <cell r="I112" t="str">
            <v>.1.04.01.01.15.50.5.2.2.15.01</v>
          </cell>
          <cell r="J112" t="str">
            <v>Belanja Perjalanan Dinas Dalam Daerah</v>
          </cell>
          <cell r="K112"/>
          <cell r="L112"/>
          <cell r="M112">
            <v>47000000</v>
          </cell>
        </row>
        <row r="113">
          <cell r="I113" t="str">
            <v>.1.04.01.01.15.50.5.2.2.15.02</v>
          </cell>
          <cell r="J113" t="str">
            <v>Belanja Perjalanan Dinas Luar Daerah</v>
          </cell>
          <cell r="K113"/>
          <cell r="L113"/>
          <cell r="M113">
            <v>7000000</v>
          </cell>
        </row>
        <row r="114">
          <cell r="I114" t="str">
            <v>Koordinasi Terkait Bidang Perumahan</v>
          </cell>
          <cell r="J114"/>
          <cell r="K114"/>
          <cell r="L114"/>
          <cell r="M114">
            <v>75000000</v>
          </cell>
        </row>
        <row r="115">
          <cell r="I115" t="str">
            <v>.1.04.01.01.15.31.5.2.2.01.01</v>
          </cell>
          <cell r="J115" t="str">
            <v>Belanja Alat Tulis Kantor</v>
          </cell>
          <cell r="K115"/>
          <cell r="L115"/>
          <cell r="M115">
            <v>5999500</v>
          </cell>
        </row>
        <row r="116">
          <cell r="I116" t="str">
            <v>.1.04.01.01.15.31.5.2.2.03.12</v>
          </cell>
          <cell r="J116" t="str">
            <v>Belanja Jasa Pihak Ketiga</v>
          </cell>
          <cell r="K116"/>
          <cell r="L116"/>
          <cell r="M116">
            <v>4800000</v>
          </cell>
        </row>
        <row r="117">
          <cell r="I117" t="str">
            <v>.1.04.01.01.15.31.5.2.2.06.02</v>
          </cell>
          <cell r="J117" t="str">
            <v>Belanja Penggandaan</v>
          </cell>
          <cell r="K117"/>
          <cell r="L117"/>
          <cell r="M117">
            <v>1500500</v>
          </cell>
        </row>
        <row r="118">
          <cell r="I118" t="str">
            <v>.1.04.01.01.15.31.5.2.2.08.01</v>
          </cell>
          <cell r="J118" t="str">
            <v>Belanja Sewa Mobilitas Darat</v>
          </cell>
          <cell r="K118"/>
          <cell r="L118"/>
          <cell r="M118">
            <v>7500000</v>
          </cell>
        </row>
        <row r="119">
          <cell r="I119" t="str">
            <v>.1.04.01.01.15.31.5.2.2.15.01</v>
          </cell>
          <cell r="J119" t="str">
            <v>Belanja Perjalanan Dinas Dalam Daerah</v>
          </cell>
          <cell r="K119"/>
          <cell r="L119"/>
          <cell r="M119">
            <v>15200000</v>
          </cell>
        </row>
        <row r="120">
          <cell r="I120" t="str">
            <v>.1.04.01.01.15.31.5.2.2.15.02</v>
          </cell>
          <cell r="J120" t="str">
            <v>Belanja Perjalanan Dinas Luar Daerah</v>
          </cell>
          <cell r="K120"/>
          <cell r="L120"/>
          <cell r="M120">
            <v>40000000</v>
          </cell>
        </row>
        <row r="121">
          <cell r="I121" t="str">
            <v xml:space="preserve">Pendataan Rumah Tidak  Layak  Huni Tersebar di Kabupaten Kepulauan Selayar </v>
          </cell>
          <cell r="J121"/>
          <cell r="K121"/>
          <cell r="L121"/>
          <cell r="M121">
            <v>50000000</v>
          </cell>
        </row>
        <row r="122">
          <cell r="I122" t="str">
            <v>.1.04.01.01.15.14.5.2.1.01.01</v>
          </cell>
          <cell r="J122" t="str">
            <v>Honorarium Panitia Pelaksana Kegiatan</v>
          </cell>
          <cell r="K122"/>
          <cell r="L122"/>
          <cell r="M122">
            <v>4100000</v>
          </cell>
        </row>
        <row r="123">
          <cell r="I123" t="str">
            <v>.1.04.01.01.15.14.5.2.1.02.02</v>
          </cell>
          <cell r="J123" t="str">
            <v>Honorarium Pegawai Honorer / Tidak Tetap</v>
          </cell>
          <cell r="K123"/>
          <cell r="L123"/>
          <cell r="M123">
            <v>2400000</v>
          </cell>
        </row>
        <row r="124">
          <cell r="I124" t="str">
            <v>.1.04.01.01.15.14.5.2.2.01.01</v>
          </cell>
          <cell r="J124" t="str">
            <v>Belanja Alat Tulis Kantor</v>
          </cell>
          <cell r="K124"/>
          <cell r="L124"/>
          <cell r="M124">
            <v>5206500</v>
          </cell>
        </row>
        <row r="125">
          <cell r="I125" t="str">
            <v>.1.04.01.01.15.14.5.2.2.06.02</v>
          </cell>
          <cell r="J125" t="str">
            <v>Belanja Penggandaan</v>
          </cell>
          <cell r="K125"/>
          <cell r="L125"/>
          <cell r="M125">
            <v>1593500</v>
          </cell>
        </row>
        <row r="126">
          <cell r="I126" t="str">
            <v>.1.04.01.01.15.14.5.2.2.08.01</v>
          </cell>
          <cell r="J126" t="str">
            <v>Belanja Sewa Mobilitas Darat</v>
          </cell>
          <cell r="K126"/>
          <cell r="L126"/>
          <cell r="M126">
            <v>5000000</v>
          </cell>
        </row>
        <row r="127">
          <cell r="I127" t="str">
            <v>.1.04.01.01.15.14.5.2.2.15.01</v>
          </cell>
          <cell r="J127" t="str">
            <v>Belanja Perjalanan Dinas Dalam Daerah</v>
          </cell>
          <cell r="K127"/>
          <cell r="L127"/>
          <cell r="M127">
            <v>26700000</v>
          </cell>
        </row>
        <row r="128">
          <cell r="I128" t="str">
            <v>.1.04.01.01.15.14.5.2.2.15.02</v>
          </cell>
          <cell r="J128" t="str">
            <v>Belanja Perjalanan Dinas Luar Daerah</v>
          </cell>
          <cell r="K128"/>
          <cell r="L128"/>
          <cell r="M128">
            <v>5000000</v>
          </cell>
        </row>
        <row r="129">
          <cell r="I129" t="str">
            <v>Koordinasi Terkait Kegiatan Perumahan Swadaya</v>
          </cell>
          <cell r="J129"/>
          <cell r="K129"/>
          <cell r="L129"/>
          <cell r="M129">
            <v>30000000</v>
          </cell>
        </row>
        <row r="130">
          <cell r="I130" t="str">
            <v>.1.04.01.01.15.15.5.2.2.01.01</v>
          </cell>
          <cell r="J130" t="str">
            <v>Belanja Alat Tulis Kantor</v>
          </cell>
          <cell r="K130"/>
          <cell r="L130"/>
          <cell r="M130">
            <v>2731500</v>
          </cell>
        </row>
        <row r="131">
          <cell r="I131" t="str">
            <v>.1.04.01.01.15.15.5.2.2.06.02</v>
          </cell>
          <cell r="J131" t="str">
            <v>Belanja Penggandaan</v>
          </cell>
          <cell r="K131"/>
          <cell r="L131"/>
          <cell r="M131">
            <v>1418500</v>
          </cell>
        </row>
        <row r="132">
          <cell r="I132" t="str">
            <v>.1.04.01.01.15.15.5.2.2.08.01</v>
          </cell>
          <cell r="J132" t="str">
            <v>Belanja Sewa Mobilitas Darat</v>
          </cell>
          <cell r="K132"/>
          <cell r="L132"/>
          <cell r="M132">
            <v>2500000</v>
          </cell>
        </row>
        <row r="133">
          <cell r="I133" t="str">
            <v>.1.04.01.01.15.15.5.2.2.11.05</v>
          </cell>
          <cell r="J133" t="str">
            <v>Belanja Makanan dan Minuman Pelaksanaan Kegiatan</v>
          </cell>
          <cell r="K133"/>
          <cell r="L133"/>
          <cell r="M133">
            <v>1350000</v>
          </cell>
        </row>
        <row r="134">
          <cell r="I134" t="str">
            <v>.1.04.01.01.15.15.5.2.2.15.01</v>
          </cell>
          <cell r="J134" t="str">
            <v>Belanja Perjalanan Dinas Dalam Daerah</v>
          </cell>
          <cell r="K134"/>
          <cell r="L134"/>
          <cell r="M134">
            <v>12000000</v>
          </cell>
        </row>
        <row r="135">
          <cell r="I135" t="str">
            <v>.1.04.01.01.15.15.5.2.2.15.02</v>
          </cell>
          <cell r="J135" t="str">
            <v>Belanja Perjalanan Dinas Luar Daerah</v>
          </cell>
          <cell r="K135"/>
          <cell r="L135"/>
          <cell r="M135">
            <v>10000000</v>
          </cell>
        </row>
        <row r="136">
          <cell r="I136" t="str">
            <v>Koordinasi Terkait Kegiatan Perumahan Formal, Khusus, Umum dan Komersil</v>
          </cell>
          <cell r="J136"/>
          <cell r="K136"/>
          <cell r="L136"/>
          <cell r="M136">
            <v>30000000</v>
          </cell>
        </row>
        <row r="137">
          <cell r="I137" t="str">
            <v>.1.04.01.01.15.16.5.2.2.01.01</v>
          </cell>
          <cell r="J137" t="str">
            <v>Belanja Alat Tulis Kantor</v>
          </cell>
          <cell r="K137"/>
          <cell r="L137"/>
          <cell r="M137">
            <v>2787750</v>
          </cell>
        </row>
        <row r="138">
          <cell r="I138" t="str">
            <v>.1.04.01.01.15.16.5.2.2.06.02</v>
          </cell>
          <cell r="J138" t="str">
            <v>Belanja Penggandaan</v>
          </cell>
          <cell r="K138"/>
          <cell r="L138"/>
          <cell r="M138">
            <v>1362250</v>
          </cell>
        </row>
        <row r="139">
          <cell r="I139" t="str">
            <v>.1.04.01.01.15.16.5.2.2.08.01</v>
          </cell>
          <cell r="J139" t="str">
            <v>Belanja Sewa Mobilitas Darat</v>
          </cell>
          <cell r="K139"/>
          <cell r="L139"/>
          <cell r="M139">
            <v>2500000</v>
          </cell>
        </row>
        <row r="140">
          <cell r="I140" t="str">
            <v>.1.04.01.01.15.16.5.2.2.11.05</v>
          </cell>
          <cell r="J140" t="str">
            <v>Belanja Makanan dan Minuman Pelaksanaan Kegiatan</v>
          </cell>
          <cell r="K140"/>
          <cell r="L140"/>
          <cell r="M140">
            <v>1350000</v>
          </cell>
        </row>
        <row r="141">
          <cell r="I141" t="str">
            <v>.1.04.01.01.15.16.5.2.2.15.01</v>
          </cell>
          <cell r="J141" t="str">
            <v>Belanja Perjalanan Dinas Dalam Daerah</v>
          </cell>
          <cell r="K141"/>
          <cell r="L141"/>
          <cell r="M141">
            <v>12000000</v>
          </cell>
        </row>
        <row r="142">
          <cell r="I142" t="str">
            <v>.1.04.01.01.15.16.5.2.2.15.02</v>
          </cell>
          <cell r="J142" t="str">
            <v>Belanja Perjalanan Dinas Luar Daerah</v>
          </cell>
          <cell r="K142"/>
          <cell r="L142"/>
          <cell r="M142">
            <v>10000000</v>
          </cell>
        </row>
        <row r="143">
          <cell r="I143" t="str">
            <v>Penataan dan Peningkatan Kwalitas Permukiman Kumuh di Kec. Benteng</v>
          </cell>
          <cell r="J143"/>
          <cell r="K143"/>
          <cell r="L143"/>
          <cell r="M143">
            <v>7000000000</v>
          </cell>
        </row>
        <row r="144">
          <cell r="I144" t="str">
            <v>1.04.1.04.01.01.17.55.5.2.3.65.06</v>
          </cell>
          <cell r="J144" t="str">
            <v>Belanja Modal Pengadaan Bangunan Pelengkap  Pengembangan Sumber Air</v>
          </cell>
          <cell r="K144"/>
          <cell r="L144"/>
          <cell r="M144">
            <v>7000000000</v>
          </cell>
        </row>
        <row r="145">
          <cell r="I145" t="str">
            <v>Identifikasi Kawan kumuh di 10 (Sepuluh) Kecamatan</v>
          </cell>
          <cell r="J145"/>
          <cell r="K145"/>
          <cell r="L145"/>
          <cell r="M145">
            <v>200000000</v>
          </cell>
        </row>
        <row r="146">
          <cell r="I146" t="str">
            <v>1.04.1.04.01.01.17.56.5.2.2.21.02</v>
          </cell>
          <cell r="J146" t="str">
            <v>Belanja Jasa Konsultan perencanaan</v>
          </cell>
          <cell r="K146"/>
          <cell r="L146"/>
          <cell r="M146">
            <v>200000000</v>
          </cell>
        </row>
        <row r="147">
          <cell r="I147" t="str">
            <v>Monitoring dan Evaluasi Penataan dan Peningkatan kualitas Permukiman Kumuh di Kec. Benteng</v>
          </cell>
          <cell r="J147"/>
          <cell r="K147"/>
          <cell r="L147"/>
          <cell r="M147">
            <v>130000000</v>
          </cell>
        </row>
        <row r="148">
          <cell r="I148" t="str">
            <v>1.04.1.04.01.01.17.57.5.2.1.01.01</v>
          </cell>
          <cell r="J148" t="str">
            <v>Honorarium Panitia Pelaksana Kegiatan</v>
          </cell>
          <cell r="K148"/>
          <cell r="L148"/>
          <cell r="M148">
            <v>12600000</v>
          </cell>
        </row>
        <row r="149">
          <cell r="I149" t="str">
            <v>1.04.1.04.01.01.17.57.5.2.1.02.02</v>
          </cell>
          <cell r="J149" t="str">
            <v>Honorarium Pegawai Honorer / Tidak Tetap</v>
          </cell>
          <cell r="K149"/>
          <cell r="L149"/>
          <cell r="M149">
            <v>25200000</v>
          </cell>
        </row>
        <row r="150">
          <cell r="I150" t="str">
            <v>1.04.1.04.01.01.17.57.5.2.2.01.01</v>
          </cell>
          <cell r="J150" t="str">
            <v>Belanja Alat Tulis Kantor</v>
          </cell>
          <cell r="K150"/>
          <cell r="L150"/>
          <cell r="M150">
            <v>3874500</v>
          </cell>
        </row>
        <row r="151">
          <cell r="I151" t="str">
            <v>1.04.1.04.01.01.17.57.5.2.2.06.02</v>
          </cell>
          <cell r="J151" t="str">
            <v>Belanja Penggandaan</v>
          </cell>
          <cell r="K151"/>
          <cell r="L151"/>
          <cell r="M151">
            <v>875500</v>
          </cell>
        </row>
        <row r="152">
          <cell r="I152" t="str">
            <v>1.04.1.04.01.01.17.57.5.2.2.08.01</v>
          </cell>
          <cell r="J152" t="str">
            <v>Belanja Sewa Mobilitas Darat</v>
          </cell>
          <cell r="K152"/>
          <cell r="L152"/>
          <cell r="M152">
            <v>10000000</v>
          </cell>
        </row>
        <row r="153">
          <cell r="I153" t="str">
            <v>1.04.1.04.01.01.17.57.5.2.2.15.01</v>
          </cell>
          <cell r="J153" t="str">
            <v>Belanja Perjalanan Dinas Dalam Daerah</v>
          </cell>
          <cell r="K153"/>
          <cell r="L153"/>
          <cell r="M153">
            <v>27450000</v>
          </cell>
        </row>
        <row r="154">
          <cell r="I154" t="str">
            <v>1.04.1.04.01.01.17.57.5.2.2.15.02</v>
          </cell>
          <cell r="J154" t="str">
            <v>Belanja Perjalanan Dinas Luar Daerah</v>
          </cell>
          <cell r="K154"/>
          <cell r="L154"/>
          <cell r="M154">
            <v>10000000</v>
          </cell>
        </row>
        <row r="155">
          <cell r="I155" t="str">
            <v>1.04.1.04.01.01.17.57.5.2.2.21.03</v>
          </cell>
          <cell r="J155" t="str">
            <v>Belanja Jasa Konsultan pengawasan</v>
          </cell>
          <cell r="K155"/>
          <cell r="L155"/>
          <cell r="M155">
            <v>40000000</v>
          </cell>
        </row>
        <row r="156">
          <cell r="I156" t="str">
            <v>Perencanaan Penataan dan Peningkatan Kualitas Kawasan Permukiman Kumuh di 11 (Sebelas) Kecamatan</v>
          </cell>
          <cell r="J156"/>
          <cell r="K156"/>
          <cell r="L156"/>
          <cell r="M156">
            <v>3000000000</v>
          </cell>
        </row>
        <row r="157">
          <cell r="I157" t="str">
            <v>1.04.1.04.01.01.17.67.5.2.2.21.02</v>
          </cell>
          <cell r="J157" t="str">
            <v>Belanja Jasa Konsultan perencanaan</v>
          </cell>
          <cell r="K157"/>
          <cell r="L157"/>
          <cell r="M157">
            <v>3000000000</v>
          </cell>
        </row>
        <row r="158">
          <cell r="I158" t="str">
            <v>Penanganan Kawasan Kumuh Perdesaan</v>
          </cell>
          <cell r="J158"/>
          <cell r="K158"/>
          <cell r="L158"/>
          <cell r="M158">
            <v>100000000</v>
          </cell>
        </row>
        <row r="159">
          <cell r="I159" t="str">
            <v>1.04.1.04.01.01.17.02.5.2.1.01.01</v>
          </cell>
          <cell r="J159" t="str">
            <v>Honorarium Panitia Pelaksana Kegiatan</v>
          </cell>
          <cell r="K159"/>
          <cell r="L159"/>
          <cell r="M159">
            <v>4700000</v>
          </cell>
        </row>
        <row r="160">
          <cell r="I160" t="str">
            <v>1.04.1.04.01.01.17.02.5.2.1.02.02</v>
          </cell>
          <cell r="J160" t="str">
            <v>Honorarium Pegawai Honorer / Tidak Tetap</v>
          </cell>
          <cell r="K160"/>
          <cell r="L160"/>
          <cell r="M160">
            <v>1200000</v>
          </cell>
        </row>
        <row r="161">
          <cell r="I161" t="str">
            <v>1.04.1.04.01.01.17.02.5.2.2.01.01</v>
          </cell>
          <cell r="J161" t="str">
            <v>Belanja Alat Tulis Kantor</v>
          </cell>
          <cell r="K161"/>
          <cell r="L161"/>
          <cell r="M161">
            <v>3636750</v>
          </cell>
        </row>
        <row r="162">
          <cell r="I162" t="str">
            <v>1.04.1.04.01.01.17.02.5.2.2.06.02</v>
          </cell>
          <cell r="J162" t="str">
            <v>Belanja Penggandaan</v>
          </cell>
          <cell r="K162"/>
          <cell r="L162"/>
          <cell r="M162">
            <v>763250</v>
          </cell>
        </row>
        <row r="163">
          <cell r="I163" t="str">
            <v>1.04.1.04.01.01.17.02.5.2.2.08.01</v>
          </cell>
          <cell r="J163" t="str">
            <v>Belanja Sewa Mobilitas Darat</v>
          </cell>
          <cell r="K163"/>
          <cell r="L163"/>
          <cell r="M163">
            <v>2000000</v>
          </cell>
        </row>
        <row r="164">
          <cell r="I164" t="str">
            <v>1.04.1.04.01.01.17.02.5.2.2.15.01</v>
          </cell>
          <cell r="J164" t="str">
            <v>Belanja Perjalanan Dinas Dalam Daerah</v>
          </cell>
          <cell r="K164"/>
          <cell r="L164"/>
          <cell r="M164">
            <v>7200000</v>
          </cell>
        </row>
        <row r="165">
          <cell r="I165" t="str">
            <v>1.04.1.04.01.01.17.02.5.2.2.21.02</v>
          </cell>
          <cell r="J165" t="str">
            <v>Belanja Jasa Konsultan perencanaan</v>
          </cell>
          <cell r="K165"/>
          <cell r="L165"/>
          <cell r="M165">
            <v>3000000</v>
          </cell>
        </row>
        <row r="166">
          <cell r="I166" t="str">
            <v>1.04.1.04.01.01.17.02.5.2.2.21.03</v>
          </cell>
          <cell r="J166" t="str">
            <v>Belanja Jasa Konsultan pengawasan</v>
          </cell>
          <cell r="K166"/>
          <cell r="L166"/>
          <cell r="M166">
            <v>2500000</v>
          </cell>
        </row>
        <row r="167">
          <cell r="I167" t="str">
            <v>1.04.1.04.01.01.17.02.5.2.3.67.03</v>
          </cell>
          <cell r="J167" t="str">
            <v>Belanja Modal Jalan, Irigasi dan Jaringan- Pengadaan Bangunan Pembuangan Air Kotor</v>
          </cell>
          <cell r="K167"/>
          <cell r="L167"/>
          <cell r="M167">
            <v>75000000</v>
          </cell>
        </row>
        <row r="168">
          <cell r="I168" t="str">
            <v>Replikasi KOTAKU di Kelurahan Bontobangun</v>
          </cell>
          <cell r="J168"/>
          <cell r="K168"/>
          <cell r="L168"/>
          <cell r="M168">
            <v>50000000</v>
          </cell>
        </row>
        <row r="169">
          <cell r="I169" t="str">
            <v>1.04.1.04.01.01.17.03.5.2.1.01.01</v>
          </cell>
          <cell r="J169" t="str">
            <v>Honorarium Panitia Pelaksana Kegiatan</v>
          </cell>
          <cell r="K169"/>
          <cell r="L169"/>
          <cell r="M169">
            <v>4700000</v>
          </cell>
        </row>
        <row r="170">
          <cell r="I170" t="str">
            <v>1.04.1.04.01.01.17.03.5.2.1.02.02</v>
          </cell>
          <cell r="J170" t="str">
            <v>Honorarium Pegawai Honorer / Tidak Tetap</v>
          </cell>
          <cell r="K170"/>
          <cell r="L170"/>
          <cell r="M170">
            <v>2900000</v>
          </cell>
        </row>
        <row r="171">
          <cell r="I171" t="str">
            <v>1.04.1.04.01.01.17.03.5.2.2.01.01</v>
          </cell>
          <cell r="J171" t="str">
            <v>Belanja Alat Tulis Kantor</v>
          </cell>
          <cell r="K171"/>
          <cell r="L171"/>
          <cell r="M171">
            <v>4149250</v>
          </cell>
        </row>
        <row r="172">
          <cell r="I172" t="str">
            <v>1.04.1.04.01.01.17.03.5.2.2.06.02</v>
          </cell>
          <cell r="J172" t="str">
            <v>Belanja Penggandaan</v>
          </cell>
          <cell r="K172"/>
          <cell r="L172"/>
          <cell r="M172">
            <v>1150750</v>
          </cell>
        </row>
        <row r="173">
          <cell r="I173" t="str">
            <v>1.04.1.04.01.01.17.03.5.2.2.11.02</v>
          </cell>
          <cell r="J173" t="str">
            <v>Belanja Makan dan Minum Rapat</v>
          </cell>
          <cell r="K173"/>
          <cell r="L173"/>
          <cell r="M173">
            <v>33750000</v>
          </cell>
        </row>
        <row r="174">
          <cell r="I174" t="str">
            <v>1.04.1.04.01.01.17.03.5.2.2.15.01</v>
          </cell>
          <cell r="J174" t="str">
            <v>Belanja Perjalanan Dinas Dalam Daerah</v>
          </cell>
          <cell r="K174"/>
          <cell r="L174"/>
          <cell r="M174">
            <v>3350000</v>
          </cell>
        </row>
        <row r="175">
          <cell r="I175" t="str">
            <v>Pendataan Penanganan Kawasan Kumuh</v>
          </cell>
          <cell r="J175"/>
          <cell r="K175"/>
          <cell r="L175"/>
          <cell r="M175">
            <v>50000000</v>
          </cell>
        </row>
        <row r="176">
          <cell r="I176" t="str">
            <v>1.04.1.04.01.01.17.04.5.2.1.01.01</v>
          </cell>
          <cell r="J176" t="str">
            <v>Honorarium Panitia Pelaksana Kegiatan</v>
          </cell>
          <cell r="K176"/>
          <cell r="L176"/>
          <cell r="M176">
            <v>4700000</v>
          </cell>
        </row>
        <row r="177">
          <cell r="I177" t="str">
            <v>1.04.1.04.01.01.17.04.5.2.1.02.02</v>
          </cell>
          <cell r="J177" t="str">
            <v>Honorarium Pegawai Honorer / Tidak Tetap</v>
          </cell>
          <cell r="K177"/>
          <cell r="L177"/>
          <cell r="M177">
            <v>4000000</v>
          </cell>
        </row>
        <row r="178">
          <cell r="I178" t="str">
            <v>1.04.1.04.01.01.17.04.5.2.2.01.01</v>
          </cell>
          <cell r="J178" t="str">
            <v>Belanja Alat Tulis Kantor</v>
          </cell>
          <cell r="K178"/>
          <cell r="L178"/>
          <cell r="M178">
            <v>4475000</v>
          </cell>
        </row>
        <row r="179">
          <cell r="I179" t="str">
            <v>1.04.1.04.01.01.17.04.5.2.2.06.02</v>
          </cell>
          <cell r="J179" t="str">
            <v>Belanja Penggandaan</v>
          </cell>
          <cell r="K179"/>
          <cell r="L179"/>
          <cell r="M179">
            <v>625000</v>
          </cell>
        </row>
        <row r="180">
          <cell r="I180" t="str">
            <v>1.04.1.04.01.01.17.04.5.2.2.08.01</v>
          </cell>
          <cell r="J180" t="str">
            <v>Belanja Sewa Mobilitas Darat</v>
          </cell>
          <cell r="K180"/>
          <cell r="L180"/>
          <cell r="M180">
            <v>10000000</v>
          </cell>
        </row>
        <row r="181">
          <cell r="I181" t="str">
            <v>1.04.1.04.01.01.17.04.5.2.2.15.01</v>
          </cell>
          <cell r="J181" t="str">
            <v>Belanja Perjalanan Dinas Dalam Daerah</v>
          </cell>
          <cell r="K181"/>
          <cell r="L181"/>
          <cell r="M181">
            <v>26200000</v>
          </cell>
        </row>
        <row r="182">
          <cell r="I182" t="str">
            <v>Koordinasi Terkait Bidang Permukiman</v>
          </cell>
          <cell r="J182"/>
          <cell r="K182"/>
          <cell r="L182"/>
          <cell r="M182">
            <v>20000000</v>
          </cell>
        </row>
        <row r="183">
          <cell r="I183" t="str">
            <v>1.04.1.04.01.01.17.05.5.2.2.01.01</v>
          </cell>
          <cell r="J183" t="str">
            <v>Belanja Alat Tulis Kantor</v>
          </cell>
          <cell r="K183"/>
          <cell r="L183"/>
          <cell r="M183">
            <v>2030000</v>
          </cell>
        </row>
        <row r="184">
          <cell r="I184" t="str">
            <v>1.04.1.04.01.01.17.05.5.2.2.06.02</v>
          </cell>
          <cell r="J184" t="str">
            <v>Belanja Penggandaan</v>
          </cell>
          <cell r="K184"/>
          <cell r="L184"/>
          <cell r="M184">
            <v>470000</v>
          </cell>
        </row>
        <row r="185">
          <cell r="I185" t="str">
            <v>1.04.1.04.01.01.17.05.5.2.2.08.01</v>
          </cell>
          <cell r="J185" t="str">
            <v>Belanja Sewa Mobilitas Darat</v>
          </cell>
          <cell r="K185"/>
          <cell r="L185"/>
          <cell r="M185">
            <v>2500000</v>
          </cell>
        </row>
        <row r="186">
          <cell r="I186" t="str">
            <v>1.04.1.04.01.01.17.05.5.2.2.15.01</v>
          </cell>
          <cell r="J186" t="str">
            <v>Belanja Perjalanan Dinas Dalam Daerah</v>
          </cell>
          <cell r="K186"/>
          <cell r="L186"/>
          <cell r="M186">
            <v>9000000</v>
          </cell>
        </row>
        <row r="187">
          <cell r="I187" t="str">
            <v>1.04.1.04.01.01.17.05.5.2.2.15.02</v>
          </cell>
          <cell r="J187" t="str">
            <v>Belanja Perjalanan Dinas Luar Daerah</v>
          </cell>
          <cell r="K187"/>
          <cell r="L187"/>
          <cell r="M187">
            <v>6000000</v>
          </cell>
        </row>
        <row r="188">
          <cell r="I188" t="str">
            <v>Pemeliharaan Taman dalam Kota Benteng</v>
          </cell>
          <cell r="J188"/>
          <cell r="K188"/>
          <cell r="L188"/>
          <cell r="M188">
            <v>50000000</v>
          </cell>
        </row>
        <row r="189">
          <cell r="I189" t="str">
            <v>1.04.1.04.01.01.17.58.5.2.1.01.01</v>
          </cell>
          <cell r="J189" t="str">
            <v>Honorarium Panitia Pelaksana Kegiatan</v>
          </cell>
          <cell r="K189"/>
          <cell r="L189"/>
          <cell r="M189">
            <v>22200000</v>
          </cell>
        </row>
        <row r="190">
          <cell r="I190" t="str">
            <v>1.04.1.04.01.01.17.58.5.2.1.02.02</v>
          </cell>
          <cell r="J190" t="str">
            <v>Honorarium Pegawai Honorer / Tidak Tetap</v>
          </cell>
          <cell r="K190"/>
          <cell r="L190"/>
          <cell r="M190">
            <v>7200000</v>
          </cell>
        </row>
        <row r="191">
          <cell r="I191" t="str">
            <v>1.04.1.04.01.01.17.58.5.2.2.01.01</v>
          </cell>
          <cell r="J191" t="str">
            <v>Belanja Alat Tulis Kantor</v>
          </cell>
          <cell r="K191"/>
          <cell r="L191"/>
          <cell r="M191">
            <v>2751250</v>
          </cell>
        </row>
        <row r="192">
          <cell r="I192" t="str">
            <v>1.04.1.04.01.01.17.58.5.2.2.06.02</v>
          </cell>
          <cell r="J192" t="str">
            <v>Belanja Penggandaan</v>
          </cell>
          <cell r="K192"/>
          <cell r="L192"/>
          <cell r="M192">
            <v>948750</v>
          </cell>
        </row>
        <row r="193">
          <cell r="I193" t="str">
            <v>1.04.1.04.01.01.17.58.5.2.2.15.01</v>
          </cell>
          <cell r="J193" t="str">
            <v>Belanja Perjalanan Dinas Dalam Daerah</v>
          </cell>
          <cell r="K193"/>
          <cell r="L193"/>
          <cell r="M193">
            <v>6900000</v>
          </cell>
        </row>
        <row r="194">
          <cell r="I194" t="str">
            <v>1.04.1.04.01.01.17.58.5.2.2.20.06</v>
          </cell>
          <cell r="J194" t="str">
            <v>Belanja Pemeliharaan Aset Tetap Lainnya</v>
          </cell>
          <cell r="K194"/>
          <cell r="L194"/>
          <cell r="M194">
            <v>10000000</v>
          </cell>
        </row>
        <row r="195">
          <cell r="I195" t="str">
            <v>Penataan Halanan Depan Taman Pusaka Kota Benteng</v>
          </cell>
          <cell r="J195"/>
          <cell r="K195"/>
          <cell r="L195"/>
          <cell r="M195">
            <v>150000000</v>
          </cell>
        </row>
        <row r="196">
          <cell r="I196" t="str">
            <v>1.04.1.04.01.01.17.69.5.2.3.82.08</v>
          </cell>
          <cell r="J196" t="str">
            <v>Belanja Modal Aset Tetap Lainnya-Pengadaan Buku Arsitektur, Kesenian, Olah Raga</v>
          </cell>
          <cell r="K196"/>
          <cell r="L196"/>
          <cell r="M196">
            <v>150000000</v>
          </cell>
        </row>
        <row r="197">
          <cell r="I197" t="str">
            <v>Monitoring  Evaluasi Perencanaan dan Pengawasan Kegiatan Pemakaman</v>
          </cell>
          <cell r="J197"/>
          <cell r="K197"/>
          <cell r="L197"/>
          <cell r="M197">
            <v>129300000</v>
          </cell>
        </row>
        <row r="198">
          <cell r="I198" t="str">
            <v>1.04.1.04.01.01.17.59.5.2.1.01.01</v>
          </cell>
          <cell r="J198" t="str">
            <v>Honorarium Panitia Pelaksana Kegiatan</v>
          </cell>
          <cell r="K198"/>
          <cell r="L198"/>
          <cell r="M198">
            <v>2700000</v>
          </cell>
        </row>
        <row r="199">
          <cell r="I199" t="str">
            <v>1.04.1.04.01.01.17.59.5.2.1.01.08</v>
          </cell>
          <cell r="J199" t="str">
            <v>Honorarium Petugas</v>
          </cell>
          <cell r="K199"/>
          <cell r="L199"/>
          <cell r="M199">
            <v>12000000</v>
          </cell>
        </row>
        <row r="200">
          <cell r="I200" t="str">
            <v>1.04.1.04.01.01.17.59.5.2.1.02.02</v>
          </cell>
          <cell r="J200" t="str">
            <v>Honorarium Pegawai Honorer / Tidak Tetap</v>
          </cell>
          <cell r="K200"/>
          <cell r="L200"/>
          <cell r="M200">
            <v>61800000</v>
          </cell>
        </row>
        <row r="201">
          <cell r="I201" t="str">
            <v>1.04.1.04.01.01.17.59.5.2.2.01.01</v>
          </cell>
          <cell r="J201" t="str">
            <v>Belanja Alat Tulis Kantor</v>
          </cell>
          <cell r="K201"/>
          <cell r="L201"/>
          <cell r="M201">
            <v>3118000</v>
          </cell>
        </row>
        <row r="202">
          <cell r="I202" t="str">
            <v>1.04.1.04.01.01.17.59.5.2.2.02.13</v>
          </cell>
          <cell r="J202" t="str">
            <v>Belanja Bahan dan Peralatan</v>
          </cell>
          <cell r="K202"/>
          <cell r="L202"/>
          <cell r="M202">
            <v>6500000</v>
          </cell>
        </row>
        <row r="203">
          <cell r="I203" t="str">
            <v>1.04.1.04.01.01.17.59.5.2.2.03.12</v>
          </cell>
          <cell r="J203" t="str">
            <v>Belanja Jasa Pihak Ketiga</v>
          </cell>
          <cell r="K203"/>
          <cell r="L203"/>
          <cell r="M203">
            <v>19500000</v>
          </cell>
        </row>
        <row r="204">
          <cell r="I204" t="str">
            <v>1.04.1.04.01.01.17.59.5.2.2.06.02</v>
          </cell>
          <cell r="J204" t="str">
            <v>Belanja Penggandaan</v>
          </cell>
          <cell r="K204"/>
          <cell r="L204"/>
          <cell r="M204">
            <v>482000</v>
          </cell>
        </row>
        <row r="205">
          <cell r="I205" t="str">
            <v>1.04.1.04.01.01.17.59.5.2.2.08.01</v>
          </cell>
          <cell r="J205" t="str">
            <v>Belanja Sewa Mobilitas Darat</v>
          </cell>
          <cell r="K205"/>
          <cell r="L205"/>
          <cell r="M205">
            <v>2000000</v>
          </cell>
        </row>
        <row r="206">
          <cell r="I206" t="str">
            <v>1.04.1.04.01.01.17.59.5.2.2.15.01</v>
          </cell>
          <cell r="J206" t="str">
            <v>Belanja Perjalanan Dinas Dalam Daerah</v>
          </cell>
          <cell r="K206"/>
          <cell r="L206"/>
          <cell r="M206">
            <v>8200000</v>
          </cell>
        </row>
        <row r="207">
          <cell r="I207" t="str">
            <v>1.04.1.04.01.01.17.59.5.2.2.21.02</v>
          </cell>
          <cell r="J207" t="str">
            <v>Belanja Jasa Konsultan perencanaan</v>
          </cell>
          <cell r="K207"/>
          <cell r="L207"/>
          <cell r="M207">
            <v>7000000</v>
          </cell>
        </row>
        <row r="208">
          <cell r="I208" t="str">
            <v>1.04.1.04.01.01.17.59.5.2.2.21.03</v>
          </cell>
          <cell r="J208" t="str">
            <v>Belanja Jasa Konsultan pengawasan</v>
          </cell>
          <cell r="K208"/>
          <cell r="L208"/>
          <cell r="M208">
            <v>6000000</v>
          </cell>
        </row>
        <row r="209">
          <cell r="I209" t="str">
            <v>Pemagaran dan Penanggulan Pekuburan China</v>
          </cell>
          <cell r="J209"/>
          <cell r="K209"/>
          <cell r="L209"/>
          <cell r="M209">
            <v>100000000</v>
          </cell>
        </row>
        <row r="210">
          <cell r="I210" t="str">
            <v>1.04.1.04.01.01.17.60.5.2.3.49.27</v>
          </cell>
          <cell r="J210" t="str">
            <v xml:space="preserve">Belanja Modal Bangunan-Pengadaan Bangunan Gedung Tempat Kerja Lainnya </v>
          </cell>
          <cell r="K210"/>
          <cell r="L210"/>
          <cell r="M210">
            <v>100000000</v>
          </cell>
        </row>
        <row r="211">
          <cell r="I211" t="str">
            <v>Pembangunan Pagar Kuburan Lango-Lango</v>
          </cell>
          <cell r="J211"/>
          <cell r="K211"/>
          <cell r="L211"/>
          <cell r="M211">
            <v>130000000</v>
          </cell>
        </row>
        <row r="212">
          <cell r="I212" t="str">
            <v>1.04.1.04.01.01.17.61.5.2.3.49.27</v>
          </cell>
          <cell r="J212" t="str">
            <v xml:space="preserve">Belanja Modal Bangunan-Pengadaan Bangunan Gedung Tempat Kerja Lainnya </v>
          </cell>
          <cell r="K212"/>
          <cell r="L212"/>
          <cell r="M212">
            <v>130000000</v>
          </cell>
        </row>
        <row r="213">
          <cell r="I213" t="str">
            <v>Pembangunan Taman Dusun Parak Selatan</v>
          </cell>
          <cell r="J213"/>
          <cell r="K213"/>
          <cell r="L213"/>
          <cell r="M213">
            <v>100000000</v>
          </cell>
        </row>
        <row r="214">
          <cell r="I214" t="str">
            <v>1.04.1.04.01.01.17.62.5.2.3.82.08</v>
          </cell>
          <cell r="J214" t="str">
            <v>Belanja Modal Aset Tetap Lainnya-Pengadaan Buku Arsitektur, Kesenian, Olah Raga</v>
          </cell>
          <cell r="K214"/>
          <cell r="L214"/>
          <cell r="M214">
            <v>100000000</v>
          </cell>
        </row>
        <row r="215">
          <cell r="I215" t="str">
            <v>Monitoring  Evaluasi Perencanaan dan Pengawasan Kegiatan Jalan lingkungan dan Utilitas</v>
          </cell>
          <cell r="J215"/>
          <cell r="K215"/>
          <cell r="L215"/>
          <cell r="M215">
            <v>200000000</v>
          </cell>
        </row>
        <row r="216">
          <cell r="I216" t="str">
            <v>1.04.1.04.01.01.17.63.5.2.1.01.01</v>
          </cell>
          <cell r="J216" t="str">
            <v>Honorarium Panitia Pelaksana Kegiatan</v>
          </cell>
          <cell r="K216"/>
          <cell r="L216"/>
          <cell r="M216">
            <v>18000000</v>
          </cell>
        </row>
        <row r="217">
          <cell r="I217" t="str">
            <v>1.04.1.04.01.01.17.63.5.2.1.02.02</v>
          </cell>
          <cell r="J217" t="str">
            <v>Honorarium Pegawai Honorer / Tidak Tetap</v>
          </cell>
          <cell r="K217"/>
          <cell r="L217"/>
          <cell r="M217">
            <v>15000000</v>
          </cell>
        </row>
        <row r="218">
          <cell r="I218" t="str">
            <v>1.04.1.04.01.01.17.63.5.2.2.01.01</v>
          </cell>
          <cell r="J218" t="str">
            <v>Belanja Alat Tulis Kantor</v>
          </cell>
          <cell r="K218"/>
          <cell r="L218"/>
          <cell r="M218">
            <v>6548250</v>
          </cell>
        </row>
        <row r="219">
          <cell r="I219" t="str">
            <v>1.04.1.04.01.01.17.63.5.2.2.06.02</v>
          </cell>
          <cell r="J219" t="str">
            <v>Belanja Penggandaan</v>
          </cell>
          <cell r="K219"/>
          <cell r="L219"/>
          <cell r="M219">
            <v>2451750</v>
          </cell>
        </row>
        <row r="220">
          <cell r="I220" t="str">
            <v>1.04.1.04.01.01.17.63.5.2.2.08.01</v>
          </cell>
          <cell r="J220" t="str">
            <v>Belanja Sewa Mobilitas Darat</v>
          </cell>
          <cell r="K220"/>
          <cell r="L220"/>
          <cell r="M220">
            <v>2000000</v>
          </cell>
        </row>
        <row r="221">
          <cell r="I221" t="str">
            <v>1.04.1.04.01.01.17.63.5.2.2.15.01</v>
          </cell>
          <cell r="J221" t="str">
            <v>Belanja Perjalanan Dinas Dalam Daerah</v>
          </cell>
          <cell r="K221"/>
          <cell r="L221"/>
          <cell r="M221">
            <v>23000000</v>
          </cell>
        </row>
        <row r="222">
          <cell r="I222" t="str">
            <v>1.04.1.04.01.01.17.63.5.2.2.15.02</v>
          </cell>
          <cell r="J222" t="str">
            <v>Belanja Perjalanan Dinas Luar Daerah</v>
          </cell>
          <cell r="K222"/>
          <cell r="L222"/>
          <cell r="M222">
            <v>8000000</v>
          </cell>
        </row>
        <row r="223">
          <cell r="I223" t="str">
            <v>1.04.1.04.01.01.17.63.5.2.2.21.02</v>
          </cell>
          <cell r="J223" t="str">
            <v>Belanja Jasa Konsultan perencanaan</v>
          </cell>
          <cell r="K223"/>
          <cell r="L223"/>
          <cell r="M223">
            <v>70000000</v>
          </cell>
        </row>
        <row r="224">
          <cell r="I224" t="str">
            <v>1.04.1.04.01.01.17.63.5.2.2.21.03</v>
          </cell>
          <cell r="J224" t="str">
            <v>Belanja Jasa Konsultan pengawasan</v>
          </cell>
          <cell r="K224"/>
          <cell r="L224"/>
          <cell r="M224">
            <v>55000000</v>
          </cell>
        </row>
        <row r="225">
          <cell r="I225" t="str">
            <v>Koordinasi Terkait Bidang  PSU</v>
          </cell>
          <cell r="J225"/>
          <cell r="K225"/>
          <cell r="L225"/>
          <cell r="M225">
            <v>25000000</v>
          </cell>
        </row>
        <row r="226">
          <cell r="I226" t="str">
            <v>1.04.1.04.01.01.17.64.5.2.2.01.01</v>
          </cell>
          <cell r="J226" t="str">
            <v>Belanja Alat Tulis Kantor</v>
          </cell>
          <cell r="K226"/>
          <cell r="L226"/>
          <cell r="M226">
            <v>3426750</v>
          </cell>
        </row>
        <row r="227">
          <cell r="I227" t="str">
            <v>1.04.1.04.01.01.17.64.5.2.2.06.02</v>
          </cell>
          <cell r="J227" t="str">
            <v>Belanja Penggandaan</v>
          </cell>
          <cell r="K227"/>
          <cell r="L227"/>
          <cell r="M227">
            <v>1073250</v>
          </cell>
        </row>
        <row r="228">
          <cell r="I228" t="str">
            <v>1.04.1.04.01.01.17.64.5.2.2.08.01</v>
          </cell>
          <cell r="J228" t="str">
            <v>Belanja Sewa Mobilitas Darat</v>
          </cell>
          <cell r="K228"/>
          <cell r="L228"/>
          <cell r="M228">
            <v>2500000</v>
          </cell>
        </row>
        <row r="229">
          <cell r="I229" t="str">
            <v>1.04.1.04.01.01.17.64.5.2.2.15.01</v>
          </cell>
          <cell r="J229" t="str">
            <v>Belanja Perjalanan Dinas Dalam Daerah</v>
          </cell>
          <cell r="K229"/>
          <cell r="L229"/>
          <cell r="M229">
            <v>8000000</v>
          </cell>
        </row>
        <row r="230">
          <cell r="I230" t="str">
            <v>1.04.1.04.01.01.17.64.5.2.2.15.02</v>
          </cell>
          <cell r="J230" t="str">
            <v>Belanja Perjalanan Dinas Luar Daerah</v>
          </cell>
          <cell r="K230"/>
          <cell r="L230"/>
          <cell r="M230">
            <v>10000000</v>
          </cell>
        </row>
        <row r="231">
          <cell r="I231" t="str">
            <v>Pembangunan Jalan</v>
          </cell>
          <cell r="J231"/>
          <cell r="K231"/>
          <cell r="L231"/>
          <cell r="M231">
            <v>4365000000</v>
          </cell>
        </row>
        <row r="232">
          <cell r="I232" t="str">
            <v>1.04.1.04.01.01.17.65.5.2.3.59.05</v>
          </cell>
          <cell r="J232" t="str">
            <v>Belanja Modal Jalan, Irigasi dan Jaringan- Pengadaan Jalan Khusus</v>
          </cell>
          <cell r="K232"/>
          <cell r="L232"/>
          <cell r="M232">
            <v>4365000000</v>
          </cell>
        </row>
        <row r="233">
          <cell r="I233" t="str">
            <v>Rehabilitasi Jalan</v>
          </cell>
          <cell r="J233"/>
          <cell r="K233"/>
          <cell r="L233"/>
          <cell r="M233">
            <v>280000000</v>
          </cell>
        </row>
        <row r="234">
          <cell r="I234" t="str">
            <v>1.04.1.04.01.01.17.66.5.2.3.59.05</v>
          </cell>
          <cell r="J234" t="str">
            <v>Belanja Modal Jalan, Irigasi dan Jaringan- Pengadaan Jalan Khusus</v>
          </cell>
          <cell r="K234"/>
          <cell r="L234"/>
          <cell r="M234">
            <v>280000000</v>
          </cell>
        </row>
        <row r="235">
          <cell r="I235" t="str">
            <v>Pembangunan Tanggul Penahan Longsor Permukiman Desa Patilereng Kec. Bontosikuyu</v>
          </cell>
          <cell r="J235"/>
          <cell r="K235"/>
          <cell r="L235"/>
          <cell r="M235">
            <v>100000000</v>
          </cell>
        </row>
        <row r="236">
          <cell r="I236" t="str">
            <v>1.04.1.04.01.01.17.68.5.2.3.61.05</v>
          </cell>
          <cell r="J236" t="str">
            <v>Belanja Modal Pengadaan Bangunan Pengaman Irigasi</v>
          </cell>
          <cell r="K236"/>
          <cell r="L236"/>
          <cell r="M236">
            <v>100000000</v>
          </cell>
        </row>
        <row r="237">
          <cell r="I237" t="str">
            <v>Pembangunan Jalan Setapak (Lanjutan)</v>
          </cell>
          <cell r="J237"/>
          <cell r="K237"/>
          <cell r="L237"/>
          <cell r="M237">
            <v>133215930</v>
          </cell>
        </row>
        <row r="238">
          <cell r="I238" t="str">
            <v>1.04.1.04.01.01.17.25.5.2.3.59.05</v>
          </cell>
          <cell r="J238" t="str">
            <v>Belanja Modal Jalan, Irigasi dan Jaringan- Pengadaan Jalan Khusus</v>
          </cell>
          <cell r="K238"/>
          <cell r="L238"/>
          <cell r="M238">
            <v>133215930</v>
          </cell>
        </row>
        <row r="239">
          <cell r="I239" t="str">
            <v>Rehabilitasi Rumah Dinas (Lanjutan)</v>
          </cell>
          <cell r="J239"/>
          <cell r="K239"/>
          <cell r="L239"/>
          <cell r="M239">
            <v>3750000</v>
          </cell>
        </row>
        <row r="240">
          <cell r="I240" t="str">
            <v>1.04.1.04.01.01.17.72.5.2.3.50.02</v>
          </cell>
          <cell r="J240" t="str">
            <v>Belanja Modal Gedung dan Bangunan Pengadaan Rumah Negara Gol. II</v>
          </cell>
          <cell r="K240"/>
          <cell r="L240"/>
          <cell r="M240">
            <v>3750000</v>
          </cell>
        </row>
        <row r="241">
          <cell r="I241" t="str">
            <v>Pembangunan Taman (Lanjutan)</v>
          </cell>
          <cell r="J241"/>
          <cell r="K241"/>
          <cell r="L241"/>
          <cell r="M241">
            <v>12500000</v>
          </cell>
        </row>
        <row r="242">
          <cell r="I242" t="str">
            <v>1.04.1.04.01.01.17.71.5.2.3.82.08</v>
          </cell>
          <cell r="J242" t="str">
            <v>Belanja Modal Aset Tetap Lainnya-Pengadaan Buku Arsitektur, Kesenian, Olah Raga</v>
          </cell>
          <cell r="K242"/>
          <cell r="L242"/>
          <cell r="M242">
            <v>12500000</v>
          </cell>
        </row>
        <row r="243">
          <cell r="I243" t="str">
            <v>Pembangunan Pagar (Lanjutan)</v>
          </cell>
          <cell r="J243"/>
          <cell r="K243"/>
          <cell r="L243"/>
          <cell r="M243">
            <v>13000000</v>
          </cell>
        </row>
        <row r="244">
          <cell r="I244" t="str">
            <v>1.04.1.04.01.01.17.70.5.2.3.49.27</v>
          </cell>
          <cell r="J244" t="str">
            <v xml:space="preserve">Belanja Modal Bangunan-Pengadaan Bangunan Gedung Tempat Kerja Lainnya </v>
          </cell>
          <cell r="K244"/>
          <cell r="L244"/>
          <cell r="M244">
            <v>13000000</v>
          </cell>
        </row>
        <row r="245">
          <cell r="I245" t="str">
            <v>Pembangunan Tanggul (Lanjutan)</v>
          </cell>
          <cell r="J245"/>
          <cell r="K245"/>
          <cell r="L245"/>
          <cell r="M245">
            <v>1440000</v>
          </cell>
        </row>
        <row r="246">
          <cell r="I246" t="str">
            <v>1.04.1.04.01.01.17.73.5.2.3.64.05</v>
          </cell>
          <cell r="J246" t="str">
            <v>Belanja Modal Jalan, Irigasi dan Jaringan-Pengadaan Bangunan Pengaman Sungai dan Penanggulangan Bencana</v>
          </cell>
          <cell r="K246"/>
          <cell r="L246"/>
          <cell r="M246">
            <v>1440000</v>
          </cell>
        </row>
        <row r="247">
          <cell r="I247" t="str">
            <v>Monev, Perencanaan dan Pengawasan Kegiatan Sanitasi dan Air Limbah</v>
          </cell>
          <cell r="J247"/>
          <cell r="K247"/>
          <cell r="L247"/>
          <cell r="M247">
            <v>125000000</v>
          </cell>
        </row>
        <row r="248">
          <cell r="I248" t="str">
            <v>.1.04.01.01.16.07.5.2.1.01.01</v>
          </cell>
          <cell r="J248" t="str">
            <v>Honorarium Panitia Pelaksana Kegiatan</v>
          </cell>
          <cell r="K248"/>
          <cell r="L248"/>
          <cell r="M248">
            <v>21600000</v>
          </cell>
        </row>
        <row r="249">
          <cell r="I249" t="str">
            <v>.1.04.01.01.16.07.5.2.1.02.02</v>
          </cell>
          <cell r="J249" t="str">
            <v>Honorarium Pegawai Honorer / Tidak Tetap</v>
          </cell>
          <cell r="K249"/>
          <cell r="L249"/>
          <cell r="M249">
            <v>18000000</v>
          </cell>
        </row>
        <row r="250">
          <cell r="I250" t="str">
            <v>.1.04.01.01.16.07.5.2.2.01.01</v>
          </cell>
          <cell r="J250" t="str">
            <v>Belanja Alat Tulis Kantor</v>
          </cell>
          <cell r="K250"/>
          <cell r="L250"/>
          <cell r="M250">
            <v>5966750</v>
          </cell>
        </row>
        <row r="251">
          <cell r="I251" t="str">
            <v>.1.04.01.01.16.07.5.2.2.06.02</v>
          </cell>
          <cell r="J251" t="str">
            <v>Belanja Penggandaan</v>
          </cell>
          <cell r="K251"/>
          <cell r="L251"/>
          <cell r="M251">
            <v>2433250</v>
          </cell>
        </row>
        <row r="252">
          <cell r="I252" t="str">
            <v>.1.04.01.01.16.07.5.2.2.08.01</v>
          </cell>
          <cell r="J252" t="str">
            <v>Belanja Sewa Mobilitas Darat</v>
          </cell>
          <cell r="K252"/>
          <cell r="L252"/>
          <cell r="M252">
            <v>2000000</v>
          </cell>
        </row>
        <row r="253">
          <cell r="I253" t="str">
            <v>.1.04.01.01.16.07.5.2.2.15.01</v>
          </cell>
          <cell r="J253" t="str">
            <v>Belanja Perjalanan Dinas Dalam Daerah</v>
          </cell>
          <cell r="K253"/>
          <cell r="L253"/>
          <cell r="M253">
            <v>24500000</v>
          </cell>
        </row>
        <row r="254">
          <cell r="I254" t="str">
            <v>.1.04.01.01.16.07.5.2.2.15.02</v>
          </cell>
          <cell r="J254" t="str">
            <v>Belanja Perjalanan Dinas Luar Daerah</v>
          </cell>
          <cell r="K254"/>
          <cell r="L254"/>
          <cell r="M254">
            <v>8000000</v>
          </cell>
        </row>
        <row r="255">
          <cell r="I255" t="str">
            <v>.1.04.01.01.16.07.5.2.2.21.02</v>
          </cell>
          <cell r="J255" t="str">
            <v>Belanja Jasa Konsultan perencanaan</v>
          </cell>
          <cell r="K255"/>
          <cell r="L255"/>
          <cell r="M255">
            <v>23500000</v>
          </cell>
        </row>
        <row r="256">
          <cell r="I256" t="str">
            <v>.1.04.01.01.16.07.5.2.2.21.03</v>
          </cell>
          <cell r="J256" t="str">
            <v>Belanja Jasa Konsultan pengawasan</v>
          </cell>
          <cell r="K256"/>
          <cell r="L256"/>
          <cell r="M256">
            <v>19000000</v>
          </cell>
        </row>
        <row r="257">
          <cell r="I257" t="str">
            <v>Pembangunan Drainase Pekuburan Mangatti Utara</v>
          </cell>
          <cell r="J257"/>
          <cell r="K257"/>
          <cell r="L257"/>
          <cell r="M257">
            <v>100000000</v>
          </cell>
        </row>
        <row r="258">
          <cell r="I258" t="str">
            <v>.1.04.01.01.16.08.5.2.3.67.03</v>
          </cell>
          <cell r="J258" t="str">
            <v>Belanja Modal Jalan, Irigasi dan Jaringan- Pengadaan Bangunan Pembuangan Air Kotor</v>
          </cell>
          <cell r="K258"/>
          <cell r="L258"/>
          <cell r="M258">
            <v>100000000</v>
          </cell>
        </row>
        <row r="259">
          <cell r="I259" t="str">
            <v>Pembangunan Drainase di Dusun Kampung Tangnga</v>
          </cell>
          <cell r="J259"/>
          <cell r="K259"/>
          <cell r="L259"/>
          <cell r="M259">
            <v>75000000</v>
          </cell>
        </row>
        <row r="260">
          <cell r="I260" t="str">
            <v>.1.04.01.01.16.09.5.2.3.67.03</v>
          </cell>
          <cell r="J260" t="str">
            <v>Belanja Modal Jalan, Irigasi dan Jaringan- Pengadaan Bangunan Pembuangan Air Kotor</v>
          </cell>
          <cell r="K260"/>
          <cell r="L260"/>
          <cell r="M260">
            <v>75000000</v>
          </cell>
        </row>
        <row r="261">
          <cell r="I261" t="str">
            <v>Pembangunan Drainase  Samping KPPN Kelurahan Benteng Selatan</v>
          </cell>
          <cell r="J261"/>
          <cell r="K261"/>
          <cell r="L261"/>
          <cell r="M261">
            <v>50000000</v>
          </cell>
        </row>
        <row r="262">
          <cell r="I262" t="str">
            <v>.1.04.01.01.16.10.5.2.3.67.03</v>
          </cell>
          <cell r="J262" t="str">
            <v>Belanja Modal Jalan, Irigasi dan Jaringan- Pengadaan Bangunan Pembuangan Air Kotor</v>
          </cell>
          <cell r="K262"/>
          <cell r="L262"/>
          <cell r="M262">
            <v>50000000</v>
          </cell>
        </row>
        <row r="263">
          <cell r="I263" t="str">
            <v>Lanjutan Pembangunan Drainase Dusun Benteng Selatan</v>
          </cell>
          <cell r="J263"/>
          <cell r="K263"/>
          <cell r="L263"/>
          <cell r="M263">
            <v>150000000</v>
          </cell>
        </row>
        <row r="264">
          <cell r="I264" t="str">
            <v>.1.04.01.01.16.11.5.2.3.67.03</v>
          </cell>
          <cell r="J264" t="str">
            <v>Belanja Modal Jalan, Irigasi dan Jaringan- Pengadaan Bangunan Pembuangan Air Kotor</v>
          </cell>
          <cell r="K264"/>
          <cell r="L264"/>
          <cell r="M264">
            <v>150000000</v>
          </cell>
        </row>
        <row r="265">
          <cell r="I265" t="str">
            <v>Lanjutan Pembangunan Drainase Dusun Bonelambere</v>
          </cell>
          <cell r="J265"/>
          <cell r="K265"/>
          <cell r="L265"/>
          <cell r="M265">
            <v>100000000</v>
          </cell>
        </row>
        <row r="266">
          <cell r="I266" t="str">
            <v>.1.04.01.01.16.12.5.2.3.67.03</v>
          </cell>
          <cell r="J266" t="str">
            <v>Belanja Modal Jalan, Irigasi dan Jaringan- Pengadaan Bangunan Pembuangan Air Kotor</v>
          </cell>
          <cell r="K266"/>
          <cell r="L266"/>
          <cell r="M266">
            <v>100000000</v>
          </cell>
        </row>
        <row r="267">
          <cell r="I267" t="str">
            <v>Pembangunan Drainase Dusun Biring Balang Kec. Bontosikuyu</v>
          </cell>
          <cell r="J267"/>
          <cell r="K267"/>
          <cell r="L267"/>
          <cell r="M267">
            <v>75000000</v>
          </cell>
        </row>
        <row r="268">
          <cell r="I268" t="str">
            <v>.1.04.01.01.16.13.5.2.3.67.03</v>
          </cell>
          <cell r="J268" t="str">
            <v>Belanja Modal Jalan, Irigasi dan Jaringan- Pengadaan Bangunan Pembuangan Air Kotor</v>
          </cell>
          <cell r="K268"/>
          <cell r="L268"/>
          <cell r="M268">
            <v>75000000</v>
          </cell>
        </row>
        <row r="269">
          <cell r="I269"/>
          <cell r="J269"/>
          <cell r="K269"/>
          <cell r="L269"/>
          <cell r="M269"/>
        </row>
        <row r="270">
          <cell r="I270"/>
          <cell r="J270"/>
          <cell r="K270"/>
          <cell r="L270"/>
          <cell r="M270"/>
        </row>
        <row r="271">
          <cell r="I271"/>
          <cell r="J271"/>
          <cell r="K271"/>
          <cell r="L271"/>
          <cell r="M271"/>
        </row>
        <row r="272">
          <cell r="I272"/>
          <cell r="J272"/>
          <cell r="K272"/>
          <cell r="L272"/>
          <cell r="M272"/>
        </row>
        <row r="273">
          <cell r="I273"/>
          <cell r="J273"/>
          <cell r="K273"/>
          <cell r="L273"/>
          <cell r="M273"/>
        </row>
        <row r="274">
          <cell r="I274"/>
          <cell r="J274"/>
          <cell r="K274"/>
          <cell r="L274"/>
          <cell r="M274"/>
        </row>
        <row r="275">
          <cell r="I275"/>
          <cell r="J275"/>
          <cell r="K275"/>
          <cell r="L275"/>
          <cell r="M275"/>
        </row>
        <row r="276">
          <cell r="I276"/>
          <cell r="J276"/>
          <cell r="K276"/>
          <cell r="L276"/>
          <cell r="M276"/>
        </row>
        <row r="277">
          <cell r="I277"/>
          <cell r="J277"/>
          <cell r="K277"/>
          <cell r="L277"/>
          <cell r="M277"/>
        </row>
        <row r="278">
          <cell r="I278"/>
          <cell r="J278"/>
          <cell r="K278"/>
          <cell r="L278"/>
          <cell r="M278"/>
        </row>
        <row r="279">
          <cell r="I279"/>
          <cell r="J279"/>
          <cell r="K279"/>
          <cell r="L279"/>
          <cell r="M279"/>
        </row>
        <row r="280">
          <cell r="I280"/>
          <cell r="J280"/>
          <cell r="K280"/>
          <cell r="L280"/>
          <cell r="M280"/>
        </row>
        <row r="281">
          <cell r="I281"/>
          <cell r="J281"/>
          <cell r="K281"/>
          <cell r="L281"/>
          <cell r="M281"/>
        </row>
        <row r="282">
          <cell r="I282"/>
          <cell r="J282"/>
          <cell r="K282"/>
          <cell r="L282"/>
          <cell r="M282"/>
        </row>
        <row r="283">
          <cell r="I283"/>
          <cell r="J283"/>
          <cell r="K283"/>
          <cell r="L283"/>
          <cell r="M283"/>
        </row>
        <row r="284">
          <cell r="I284"/>
          <cell r="J284"/>
          <cell r="K284"/>
          <cell r="L284"/>
          <cell r="M284"/>
        </row>
        <row r="285">
          <cell r="I285"/>
          <cell r="J285"/>
          <cell r="K285"/>
          <cell r="L285"/>
          <cell r="M285"/>
        </row>
        <row r="286">
          <cell r="I286"/>
          <cell r="J286"/>
          <cell r="K286"/>
          <cell r="L286"/>
          <cell r="M286"/>
        </row>
        <row r="287">
          <cell r="I287"/>
          <cell r="J287"/>
          <cell r="K287"/>
          <cell r="L287"/>
          <cell r="M287"/>
        </row>
        <row r="288">
          <cell r="I288"/>
          <cell r="J288"/>
          <cell r="K288"/>
          <cell r="L288"/>
          <cell r="M288"/>
        </row>
        <row r="289">
          <cell r="I289"/>
          <cell r="J289"/>
          <cell r="K289"/>
          <cell r="L289"/>
          <cell r="M289"/>
        </row>
        <row r="290">
          <cell r="I290"/>
          <cell r="J290"/>
          <cell r="K290"/>
          <cell r="L290"/>
          <cell r="M290"/>
        </row>
        <row r="291">
          <cell r="I291"/>
          <cell r="J291"/>
          <cell r="K291"/>
          <cell r="L291"/>
          <cell r="M291"/>
        </row>
        <row r="292">
          <cell r="I292"/>
          <cell r="J292"/>
          <cell r="K292"/>
          <cell r="L292"/>
          <cell r="M292"/>
        </row>
        <row r="293">
          <cell r="I293"/>
          <cell r="J293"/>
          <cell r="K293"/>
          <cell r="L293"/>
          <cell r="M293"/>
        </row>
        <row r="294">
          <cell r="I294"/>
          <cell r="J294"/>
          <cell r="K294"/>
          <cell r="L294"/>
          <cell r="M294"/>
        </row>
        <row r="295">
          <cell r="I295"/>
          <cell r="J295"/>
          <cell r="K295"/>
          <cell r="L295"/>
          <cell r="M295"/>
        </row>
        <row r="296">
          <cell r="I296"/>
          <cell r="J296"/>
          <cell r="K296"/>
          <cell r="L296"/>
          <cell r="M296"/>
        </row>
        <row r="297">
          <cell r="I297"/>
          <cell r="J297"/>
          <cell r="K297"/>
          <cell r="L297"/>
          <cell r="M297"/>
        </row>
        <row r="298">
          <cell r="I298"/>
          <cell r="J298"/>
          <cell r="K298"/>
          <cell r="L298"/>
          <cell r="M298"/>
        </row>
        <row r="299">
          <cell r="I299"/>
          <cell r="J299"/>
          <cell r="K299"/>
          <cell r="L299"/>
          <cell r="M299"/>
        </row>
        <row r="300">
          <cell r="I300"/>
          <cell r="J300"/>
          <cell r="K300"/>
          <cell r="L300"/>
          <cell r="M300"/>
        </row>
        <row r="301">
          <cell r="I301"/>
          <cell r="J301"/>
          <cell r="K301"/>
          <cell r="L301"/>
          <cell r="M301"/>
        </row>
        <row r="302">
          <cell r="I302"/>
          <cell r="J302"/>
          <cell r="K302"/>
          <cell r="L302"/>
          <cell r="M302"/>
        </row>
        <row r="303">
          <cell r="I303"/>
          <cell r="J303"/>
          <cell r="K303"/>
          <cell r="L303"/>
          <cell r="M303"/>
        </row>
        <row r="304">
          <cell r="I304"/>
          <cell r="J304"/>
          <cell r="K304"/>
          <cell r="L304"/>
          <cell r="M304"/>
        </row>
        <row r="305">
          <cell r="I305"/>
          <cell r="J305"/>
          <cell r="K305"/>
          <cell r="L305"/>
          <cell r="M305"/>
        </row>
        <row r="306">
          <cell r="I306"/>
          <cell r="J306"/>
          <cell r="K306"/>
          <cell r="L306"/>
          <cell r="M306"/>
        </row>
        <row r="307">
          <cell r="I307"/>
          <cell r="J307"/>
          <cell r="K307"/>
          <cell r="L307"/>
          <cell r="M307"/>
        </row>
        <row r="308">
          <cell r="I308"/>
          <cell r="J308"/>
          <cell r="K308"/>
          <cell r="L308"/>
          <cell r="M308"/>
        </row>
        <row r="309">
          <cell r="I309"/>
          <cell r="J309"/>
          <cell r="K309"/>
          <cell r="L309"/>
          <cell r="M309"/>
        </row>
        <row r="310">
          <cell r="I310"/>
          <cell r="J310"/>
          <cell r="K310"/>
          <cell r="L310"/>
          <cell r="M310"/>
        </row>
        <row r="311">
          <cell r="I311"/>
          <cell r="J311"/>
          <cell r="K311"/>
          <cell r="L311"/>
          <cell r="M311"/>
        </row>
        <row r="312">
          <cell r="I312"/>
          <cell r="J312"/>
          <cell r="K312"/>
          <cell r="L312"/>
          <cell r="M312"/>
        </row>
        <row r="313">
          <cell r="I313"/>
          <cell r="J313"/>
          <cell r="K313"/>
          <cell r="L313"/>
          <cell r="M313"/>
        </row>
        <row r="314">
          <cell r="I314"/>
          <cell r="J314"/>
          <cell r="K314"/>
          <cell r="L314"/>
          <cell r="M314"/>
        </row>
        <row r="315">
          <cell r="I315"/>
          <cell r="J315"/>
          <cell r="K315"/>
          <cell r="L315"/>
          <cell r="M315"/>
        </row>
        <row r="316">
          <cell r="I316"/>
          <cell r="J316"/>
          <cell r="K316"/>
          <cell r="L316"/>
          <cell r="M316"/>
        </row>
        <row r="317">
          <cell r="I317"/>
          <cell r="J317"/>
          <cell r="K317"/>
          <cell r="L317"/>
          <cell r="M317"/>
        </row>
        <row r="318">
          <cell r="I318"/>
          <cell r="J318"/>
          <cell r="K318"/>
          <cell r="L318"/>
          <cell r="M318"/>
        </row>
        <row r="319">
          <cell r="I319"/>
          <cell r="J319"/>
          <cell r="K319"/>
          <cell r="L319"/>
          <cell r="M319"/>
        </row>
        <row r="320">
          <cell r="I320"/>
          <cell r="J320"/>
          <cell r="K320"/>
          <cell r="L320"/>
          <cell r="M320"/>
        </row>
        <row r="321">
          <cell r="I321"/>
          <cell r="J321"/>
          <cell r="K321"/>
          <cell r="L321"/>
          <cell r="M321"/>
        </row>
        <row r="322">
          <cell r="I322"/>
          <cell r="J322"/>
          <cell r="K322"/>
          <cell r="L322"/>
          <cell r="M322"/>
        </row>
        <row r="323">
          <cell r="I323"/>
          <cell r="J323"/>
          <cell r="K323"/>
          <cell r="L323"/>
          <cell r="M323"/>
        </row>
        <row r="324">
          <cell r="I324"/>
          <cell r="J324"/>
          <cell r="K324"/>
          <cell r="L324"/>
          <cell r="M324"/>
        </row>
        <row r="325">
          <cell r="I325"/>
          <cell r="J325"/>
          <cell r="K325"/>
          <cell r="L325"/>
          <cell r="M325"/>
        </row>
        <row r="326">
          <cell r="I326"/>
          <cell r="J326"/>
          <cell r="K326"/>
          <cell r="L326"/>
          <cell r="M326"/>
        </row>
        <row r="327">
          <cell r="I327"/>
          <cell r="J327"/>
          <cell r="K327"/>
          <cell r="L327"/>
          <cell r="M327"/>
        </row>
        <row r="328">
          <cell r="I328"/>
          <cell r="J328"/>
          <cell r="K328"/>
          <cell r="L328"/>
          <cell r="M328"/>
        </row>
        <row r="329">
          <cell r="I329"/>
          <cell r="J329"/>
          <cell r="K329"/>
          <cell r="L329"/>
          <cell r="M329"/>
        </row>
        <row r="330">
          <cell r="I330"/>
          <cell r="J330"/>
          <cell r="K330"/>
          <cell r="L330"/>
          <cell r="M330"/>
        </row>
        <row r="331">
          <cell r="I331"/>
          <cell r="J331"/>
          <cell r="K331"/>
          <cell r="L331"/>
          <cell r="M331"/>
        </row>
        <row r="332">
          <cell r="I332"/>
          <cell r="J332"/>
          <cell r="K332"/>
          <cell r="L332"/>
          <cell r="M332"/>
        </row>
        <row r="333">
          <cell r="I333"/>
          <cell r="J333"/>
          <cell r="K333"/>
          <cell r="L333"/>
          <cell r="M333"/>
        </row>
        <row r="334">
          <cell r="I334"/>
          <cell r="J334"/>
          <cell r="K334"/>
          <cell r="L334"/>
          <cell r="M334"/>
        </row>
        <row r="335">
          <cell r="I335"/>
          <cell r="J335"/>
          <cell r="K335"/>
          <cell r="L335"/>
          <cell r="M335"/>
        </row>
        <row r="336">
          <cell r="I336"/>
          <cell r="J336"/>
          <cell r="K336"/>
          <cell r="L336"/>
          <cell r="M336"/>
        </row>
        <row r="337">
          <cell r="I337"/>
          <cell r="J337"/>
          <cell r="K337"/>
          <cell r="L337"/>
          <cell r="M337"/>
        </row>
        <row r="338">
          <cell r="I338"/>
          <cell r="J338"/>
          <cell r="K338"/>
          <cell r="L338"/>
          <cell r="M338"/>
        </row>
        <row r="339">
          <cell r="I339"/>
          <cell r="J339"/>
          <cell r="K339"/>
          <cell r="L339"/>
          <cell r="M339"/>
        </row>
        <row r="340">
          <cell r="I340"/>
          <cell r="J340"/>
          <cell r="K340"/>
          <cell r="L340"/>
          <cell r="M340"/>
        </row>
        <row r="341">
          <cell r="I341"/>
          <cell r="J341"/>
          <cell r="K341"/>
          <cell r="L341"/>
          <cell r="M341"/>
        </row>
        <row r="342">
          <cell r="I342"/>
          <cell r="J342"/>
          <cell r="K342"/>
          <cell r="L342"/>
          <cell r="M342"/>
        </row>
        <row r="343">
          <cell r="I343"/>
          <cell r="J343"/>
          <cell r="K343"/>
          <cell r="L343"/>
          <cell r="M343"/>
        </row>
        <row r="344">
          <cell r="I344"/>
          <cell r="J344"/>
          <cell r="K344"/>
          <cell r="L344"/>
          <cell r="M344"/>
        </row>
        <row r="345">
          <cell r="I345"/>
          <cell r="J345"/>
          <cell r="K345"/>
          <cell r="L345"/>
          <cell r="M345"/>
        </row>
        <row r="346">
          <cell r="I346"/>
          <cell r="J346"/>
          <cell r="K346"/>
          <cell r="L346"/>
          <cell r="M346"/>
        </row>
        <row r="347">
          <cell r="I347"/>
          <cell r="J347"/>
          <cell r="K347"/>
          <cell r="L347"/>
          <cell r="M347"/>
        </row>
        <row r="348">
          <cell r="I348"/>
          <cell r="J348"/>
          <cell r="K348"/>
          <cell r="L348"/>
          <cell r="M348"/>
        </row>
        <row r="349">
          <cell r="I349"/>
          <cell r="J349"/>
          <cell r="K349"/>
          <cell r="L349"/>
          <cell r="M349"/>
        </row>
        <row r="350">
          <cell r="I350"/>
          <cell r="J350"/>
          <cell r="K350"/>
          <cell r="L350"/>
          <cell r="M350"/>
        </row>
        <row r="351">
          <cell r="I351"/>
          <cell r="J351"/>
          <cell r="K351"/>
          <cell r="L351"/>
          <cell r="M351"/>
        </row>
        <row r="352">
          <cell r="I352"/>
          <cell r="J352"/>
          <cell r="K352"/>
          <cell r="L352"/>
          <cell r="M352"/>
        </row>
        <row r="353">
          <cell r="I353"/>
          <cell r="J353"/>
          <cell r="K353"/>
          <cell r="L353"/>
          <cell r="M353"/>
        </row>
        <row r="354">
          <cell r="I354"/>
          <cell r="J354"/>
          <cell r="K354"/>
          <cell r="L354"/>
          <cell r="M354"/>
        </row>
        <row r="355">
          <cell r="I355"/>
          <cell r="J355"/>
          <cell r="K355"/>
          <cell r="L355"/>
          <cell r="M355"/>
        </row>
        <row r="356">
          <cell r="I356"/>
          <cell r="J356"/>
          <cell r="K356"/>
          <cell r="L356"/>
          <cell r="M356"/>
        </row>
        <row r="357">
          <cell r="I357"/>
          <cell r="J357"/>
          <cell r="K357"/>
          <cell r="L357"/>
          <cell r="M357"/>
        </row>
        <row r="358">
          <cell r="I358"/>
          <cell r="J358"/>
          <cell r="K358"/>
          <cell r="L358"/>
          <cell r="M358"/>
        </row>
        <row r="359">
          <cell r="I359"/>
          <cell r="J359"/>
          <cell r="K359"/>
          <cell r="L359"/>
          <cell r="M359"/>
        </row>
        <row r="360">
          <cell r="I360"/>
          <cell r="J360"/>
          <cell r="K360"/>
          <cell r="L360"/>
          <cell r="M360"/>
        </row>
        <row r="361">
          <cell r="I361"/>
          <cell r="J361"/>
          <cell r="K361"/>
          <cell r="L361"/>
          <cell r="M361"/>
        </row>
        <row r="362">
          <cell r="I362"/>
          <cell r="J362"/>
          <cell r="K362"/>
          <cell r="L362"/>
          <cell r="M362"/>
        </row>
        <row r="363">
          <cell r="I363"/>
          <cell r="J363"/>
          <cell r="K363"/>
          <cell r="L363"/>
          <cell r="M363"/>
        </row>
        <row r="364">
          <cell r="I364"/>
          <cell r="J364"/>
          <cell r="K364"/>
          <cell r="L364"/>
          <cell r="M364"/>
        </row>
        <row r="365">
          <cell r="I365"/>
          <cell r="J365"/>
          <cell r="K365"/>
          <cell r="L365"/>
          <cell r="M365"/>
        </row>
        <row r="366">
          <cell r="I366"/>
          <cell r="J366"/>
          <cell r="K366"/>
          <cell r="L366"/>
          <cell r="M366"/>
        </row>
        <row r="367">
          <cell r="I367"/>
          <cell r="J367"/>
          <cell r="K367"/>
          <cell r="L367"/>
          <cell r="M367"/>
        </row>
        <row r="368">
          <cell r="I368"/>
          <cell r="J368"/>
          <cell r="K368"/>
          <cell r="L368"/>
          <cell r="M368"/>
        </row>
        <row r="369">
          <cell r="I369"/>
          <cell r="J369"/>
          <cell r="K369"/>
          <cell r="L369"/>
          <cell r="M369"/>
        </row>
        <row r="370">
          <cell r="I370"/>
          <cell r="J370"/>
          <cell r="K370"/>
          <cell r="L370"/>
          <cell r="M370"/>
        </row>
        <row r="371">
          <cell r="I371"/>
          <cell r="J371"/>
          <cell r="K371"/>
          <cell r="L371"/>
          <cell r="M371"/>
        </row>
        <row r="372">
          <cell r="I372"/>
          <cell r="J372"/>
          <cell r="K372"/>
          <cell r="L372"/>
          <cell r="M372"/>
        </row>
        <row r="373">
          <cell r="I373"/>
          <cell r="J373"/>
          <cell r="K373"/>
          <cell r="L373"/>
          <cell r="M373"/>
        </row>
        <row r="374">
          <cell r="I374"/>
          <cell r="J374"/>
          <cell r="K374"/>
          <cell r="L374"/>
          <cell r="M374"/>
        </row>
        <row r="375">
          <cell r="I375"/>
          <cell r="J375"/>
          <cell r="K375"/>
          <cell r="L375"/>
          <cell r="M375"/>
        </row>
        <row r="376">
          <cell r="I376"/>
          <cell r="J376"/>
          <cell r="K376"/>
          <cell r="L376"/>
          <cell r="M376"/>
        </row>
        <row r="377">
          <cell r="I377"/>
          <cell r="J377"/>
          <cell r="K377"/>
          <cell r="L377"/>
          <cell r="M377">
            <v>18723905930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9C2B4-ED4C-43AB-98FD-EACDD45B05AC}">
  <sheetPr>
    <tabColor rgb="FF336600"/>
  </sheetPr>
  <dimension ref="A1:Q104"/>
  <sheetViews>
    <sheetView tabSelected="1" topLeftCell="D1" zoomScaleNormal="100" zoomScaleSheetLayoutView="87" workbookViewId="0">
      <selection activeCell="G101" sqref="G101"/>
    </sheetView>
  </sheetViews>
  <sheetFormatPr defaultColWidth="9.140625" defaultRowHeight="16.5" x14ac:dyDescent="0.3"/>
  <cols>
    <col min="1" max="1" width="4.140625" style="1" customWidth="1"/>
    <col min="2" max="2" width="4.7109375" style="4" customWidth="1"/>
    <col min="3" max="3" width="4" style="4" customWidth="1"/>
    <col min="4" max="6" width="2.5703125" style="1" customWidth="1"/>
    <col min="7" max="7" width="53.42578125" style="1" customWidth="1"/>
    <col min="8" max="8" width="17.5703125" style="1" customWidth="1"/>
    <col min="9" max="9" width="8.85546875" style="1" customWidth="1"/>
    <col min="10" max="10" width="9.140625" style="2" customWidth="1"/>
    <col min="11" max="11" width="11.140625" style="2" customWidth="1"/>
    <col min="12" max="12" width="9.140625" style="2" customWidth="1"/>
    <col min="13" max="13" width="17" style="3" customWidth="1"/>
    <col min="14" max="14" width="7.85546875" style="3" customWidth="1"/>
    <col min="15" max="17" width="15.140625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76" t="s">
        <v>30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</row>
    <row r="2" spans="1:17" ht="15.75" x14ac:dyDescent="0.25">
      <c r="A2" s="77" t="s">
        <v>29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</row>
    <row r="3" spans="1:17" s="2" customFormat="1" ht="15.75" x14ac:dyDescent="0.25">
      <c r="A3" s="77" t="s">
        <v>31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x14ac:dyDescent="0.3">
      <c r="A5" s="44" t="s">
        <v>28</v>
      </c>
      <c r="B5" s="44"/>
      <c r="C5" s="44"/>
      <c r="D5" s="44" t="s">
        <v>27</v>
      </c>
      <c r="E5" s="42" t="s">
        <v>32</v>
      </c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78" t="s">
        <v>26</v>
      </c>
      <c r="B7" s="79"/>
      <c r="C7" s="80"/>
      <c r="D7" s="87" t="s">
        <v>25</v>
      </c>
      <c r="E7" s="79"/>
      <c r="F7" s="79"/>
      <c r="G7" s="80"/>
      <c r="H7" s="90" t="s">
        <v>24</v>
      </c>
      <c r="I7" s="90" t="s">
        <v>23</v>
      </c>
      <c r="J7" s="96" t="s">
        <v>22</v>
      </c>
      <c r="K7" s="98"/>
      <c r="L7" s="96" t="s">
        <v>21</v>
      </c>
      <c r="M7" s="97"/>
      <c r="N7" s="98"/>
      <c r="O7" s="73" t="s">
        <v>20</v>
      </c>
      <c r="P7" s="73" t="s">
        <v>19</v>
      </c>
      <c r="Q7" s="73" t="s">
        <v>18</v>
      </c>
    </row>
    <row r="8" spans="1:17" s="42" customFormat="1" ht="15.75" customHeight="1" x14ac:dyDescent="0.2">
      <c r="A8" s="81"/>
      <c r="B8" s="82"/>
      <c r="C8" s="83"/>
      <c r="D8" s="88"/>
      <c r="E8" s="82"/>
      <c r="F8" s="82"/>
      <c r="G8" s="83"/>
      <c r="H8" s="91"/>
      <c r="I8" s="91"/>
      <c r="J8" s="93" t="s">
        <v>17</v>
      </c>
      <c r="K8" s="93" t="s">
        <v>15</v>
      </c>
      <c r="L8" s="93" t="s">
        <v>16</v>
      </c>
      <c r="M8" s="94" t="s">
        <v>15</v>
      </c>
      <c r="N8" s="94"/>
      <c r="O8" s="74"/>
      <c r="P8" s="74"/>
      <c r="Q8" s="74"/>
    </row>
    <row r="9" spans="1:17" s="42" customFormat="1" ht="15.75" customHeight="1" x14ac:dyDescent="0.2">
      <c r="A9" s="84"/>
      <c r="B9" s="85"/>
      <c r="C9" s="86"/>
      <c r="D9" s="89"/>
      <c r="E9" s="85"/>
      <c r="F9" s="85"/>
      <c r="G9" s="86"/>
      <c r="H9" s="92"/>
      <c r="I9" s="92"/>
      <c r="J9" s="93"/>
      <c r="K9" s="93"/>
      <c r="L9" s="93"/>
      <c r="M9" s="43" t="s">
        <v>14</v>
      </c>
      <c r="N9" s="43" t="s">
        <v>13</v>
      </c>
      <c r="O9" s="75"/>
      <c r="P9" s="75"/>
      <c r="Q9" s="75"/>
    </row>
    <row r="10" spans="1:17" s="33" customFormat="1" ht="13.5" thickBot="1" x14ac:dyDescent="0.25">
      <c r="A10" s="99">
        <v>1</v>
      </c>
      <c r="B10" s="66"/>
      <c r="C10" s="67"/>
      <c r="D10" s="65">
        <v>2</v>
      </c>
      <c r="E10" s="66"/>
      <c r="F10" s="66"/>
      <c r="G10" s="67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68" t="s">
        <v>33</v>
      </c>
      <c r="E12" s="68"/>
      <c r="F12" s="68"/>
      <c r="G12" s="69"/>
      <c r="H12" s="32">
        <f>H13+H48+H56+H73+H82</f>
        <v>8171778878</v>
      </c>
      <c r="I12" s="25">
        <f t="shared" ref="I12:I46" si="0">H12/$H$95*100</f>
        <v>100</v>
      </c>
      <c r="J12" s="25">
        <f>(J13*H13+J48*H48+J82*H82)/H12</f>
        <v>29.555060557281028</v>
      </c>
      <c r="K12" s="25">
        <f t="shared" ref="K12:K52" si="1">M12/H12*100</f>
        <v>9.1146026724390765</v>
      </c>
      <c r="L12" s="25">
        <f t="shared" ref="L12:L46" si="2">J12*H12/$H$95</f>
        <v>29.555060557281028</v>
      </c>
      <c r="M12" s="32">
        <f>M13+M48+M73+M82+M56</f>
        <v>744825176</v>
      </c>
      <c r="N12" s="25">
        <f t="shared" ref="N12:N46" si="3">M12/$H$95*100</f>
        <v>9.1146026724390765</v>
      </c>
      <c r="O12" s="32">
        <f>O13+O48+O73+O82+O56</f>
        <v>7426953702</v>
      </c>
      <c r="P12" s="32"/>
      <c r="Q12" s="32"/>
    </row>
    <row r="13" spans="1:17" s="5" customFormat="1" ht="22.5" customHeight="1" x14ac:dyDescent="0.2">
      <c r="A13" s="24"/>
      <c r="B13" s="23"/>
      <c r="C13" s="22">
        <v>1</v>
      </c>
      <c r="D13" s="21"/>
      <c r="E13" s="68" t="s">
        <v>11</v>
      </c>
      <c r="F13" s="68"/>
      <c r="G13" s="69"/>
      <c r="H13" s="32">
        <f>H14+H21+H27+H29+H36+H38+H42+H47</f>
        <v>5420619878</v>
      </c>
      <c r="I13" s="25">
        <f t="shared" si="0"/>
        <v>66.333413555686775</v>
      </c>
      <c r="J13" s="25">
        <f>(J14*H14+J21*H21+J27*H27+J29*H29+J36*H36+J38*H38+J42*H42+J47*H47)/H13</f>
        <v>41.785887979212404</v>
      </c>
      <c r="K13" s="25">
        <f t="shared" si="1"/>
        <v>10.679729311947153</v>
      </c>
      <c r="L13" s="25">
        <f t="shared" si="2"/>
        <v>27.718005881166967</v>
      </c>
      <c r="M13" s="32">
        <f>M14+M21+M27+M29+M36+M38+M42+M47</f>
        <v>578907530</v>
      </c>
      <c r="N13" s="25">
        <f t="shared" si="3"/>
        <v>7.0842290111218063</v>
      </c>
      <c r="O13" s="32">
        <f>O14+O21+O27+O29+O36+O38+O42</f>
        <v>4841712348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68" t="s">
        <v>10</v>
      </c>
      <c r="G14" s="69"/>
      <c r="H14" s="32">
        <f>SUM(H15:H20)</f>
        <v>36000000</v>
      </c>
      <c r="I14" s="25">
        <f t="shared" si="0"/>
        <v>0.44054055472449122</v>
      </c>
      <c r="J14" s="25">
        <f>(J15*H15+J18*H18+J19*H19+J20*H20)/H14</f>
        <v>7.916666666666667</v>
      </c>
      <c r="K14" s="25">
        <f t="shared" si="1"/>
        <v>11.25</v>
      </c>
      <c r="L14" s="25">
        <f t="shared" si="2"/>
        <v>3.4876127249022219E-2</v>
      </c>
      <c r="M14" s="32">
        <f>SUM(M15:M20)</f>
        <v>4050000</v>
      </c>
      <c r="N14" s="25">
        <f t="shared" si="3"/>
        <v>4.9560812406505256E-2</v>
      </c>
      <c r="O14" s="32">
        <f>SUM(O15:O20)</f>
        <v>31950000</v>
      </c>
      <c r="P14" s="32"/>
      <c r="Q14" s="32"/>
    </row>
    <row r="15" spans="1:17" s="10" customFormat="1" ht="20.100000000000001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10000000</v>
      </c>
      <c r="I15" s="12">
        <f t="shared" si="0"/>
        <v>0.12237237631235866</v>
      </c>
      <c r="J15" s="12">
        <f>K15</f>
        <v>16.5</v>
      </c>
      <c r="K15" s="12">
        <f t="shared" si="1"/>
        <v>16.5</v>
      </c>
      <c r="L15" s="12">
        <f t="shared" si="2"/>
        <v>2.0191442091539179E-2</v>
      </c>
      <c r="M15" s="11">
        <v>1650000</v>
      </c>
      <c r="N15" s="12">
        <f t="shared" si="3"/>
        <v>2.0191442091539179E-2</v>
      </c>
      <c r="O15" s="11">
        <f>H15-M15</f>
        <v>8350000</v>
      </c>
      <c r="P15" s="11"/>
      <c r="Q15" s="11"/>
    </row>
    <row r="16" spans="1:17" s="10" customFormat="1" ht="20.100000000000001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4000000</v>
      </c>
      <c r="I16" s="12">
        <f t="shared" si="0"/>
        <v>4.8948950524943462E-2</v>
      </c>
      <c r="J16" s="12">
        <f t="shared" ref="J16:J17" si="4">K16</f>
        <v>30</v>
      </c>
      <c r="K16" s="12">
        <f t="shared" si="1"/>
        <v>30</v>
      </c>
      <c r="L16" s="12">
        <f t="shared" si="2"/>
        <v>1.4684685157483038E-2</v>
      </c>
      <c r="M16" s="11">
        <v>1200000</v>
      </c>
      <c r="N16" s="12">
        <f t="shared" si="3"/>
        <v>1.4684685157483038E-2</v>
      </c>
      <c r="O16" s="11">
        <f t="shared" ref="O16:O17" si="5">H16-M16</f>
        <v>2800000</v>
      </c>
      <c r="P16" s="11"/>
      <c r="Q16" s="11"/>
    </row>
    <row r="17" spans="1:17" s="10" customFormat="1" ht="20.100000000000001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4000000</v>
      </c>
      <c r="I17" s="12">
        <f t="shared" si="0"/>
        <v>4.8948950524943462E-2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4000000</v>
      </c>
      <c r="P17" s="11"/>
      <c r="Q17" s="11"/>
    </row>
    <row r="18" spans="1:17" s="10" customFormat="1" ht="19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4000000</v>
      </c>
      <c r="I18" s="12">
        <f t="shared" si="0"/>
        <v>4.8948950524943462E-2</v>
      </c>
      <c r="J18" s="12">
        <f>K18</f>
        <v>30</v>
      </c>
      <c r="K18" s="12">
        <f t="shared" si="1"/>
        <v>30</v>
      </c>
      <c r="L18" s="12">
        <f t="shared" si="2"/>
        <v>1.4684685157483038E-2</v>
      </c>
      <c r="M18" s="11">
        <v>1200000</v>
      </c>
      <c r="N18" s="12">
        <f t="shared" si="3"/>
        <v>1.4684685157483038E-2</v>
      </c>
      <c r="O18" s="11">
        <f>H18-M18</f>
        <v>2800000</v>
      </c>
      <c r="P18" s="11"/>
      <c r="Q18" s="11"/>
    </row>
    <row r="19" spans="1:17" s="10" customFormat="1" ht="20.100000000000001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4000000</v>
      </c>
      <c r="I19" s="12">
        <f t="shared" si="0"/>
        <v>4.8948950524943462E-2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4000000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10000000</v>
      </c>
      <c r="I20" s="12">
        <f t="shared" si="0"/>
        <v>0.12237237631235866</v>
      </c>
      <c r="J20" s="12">
        <f>K20</f>
        <v>0</v>
      </c>
      <c r="K20" s="12">
        <f t="shared" si="1"/>
        <v>0</v>
      </c>
      <c r="L20" s="12">
        <f t="shared" si="2"/>
        <v>0</v>
      </c>
      <c r="M20" s="11">
        <v>0</v>
      </c>
      <c r="N20" s="12">
        <f t="shared" si="3"/>
        <v>0</v>
      </c>
      <c r="O20" s="11">
        <f>H20-M20</f>
        <v>10000000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68" t="s">
        <v>7</v>
      </c>
      <c r="G21" s="69"/>
      <c r="H21" s="19">
        <f>SUM(H22:H26)</f>
        <v>2282995000</v>
      </c>
      <c r="I21" s="25">
        <f t="shared" si="0"/>
        <v>27.937552325923328</v>
      </c>
      <c r="J21" s="25">
        <f>(J22*H22+J23*H23+J26*H26)/H21</f>
        <v>94.40713404978986</v>
      </c>
      <c r="K21" s="20">
        <f t="shared" si="1"/>
        <v>19.570061695273093</v>
      </c>
      <c r="L21" s="25">
        <f t="shared" si="2"/>
        <v>26.375042474564619</v>
      </c>
      <c r="M21" s="19">
        <f>SUM(M22:M26)</f>
        <v>446783530</v>
      </c>
      <c r="N21" s="25">
        <f t="shared" si="3"/>
        <v>5.4673962263323981</v>
      </c>
      <c r="O21" s="19">
        <f>SUM(O22:O26)</f>
        <v>1836211470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2260500000</v>
      </c>
      <c r="I22" s="12">
        <f t="shared" si="0"/>
        <v>27.662275665408675</v>
      </c>
      <c r="J22" s="12">
        <v>95.23</v>
      </c>
      <c r="K22" s="12">
        <f t="shared" si="1"/>
        <v>19.619399690333996</v>
      </c>
      <c r="L22" s="12">
        <f t="shared" si="2"/>
        <v>26.342785116168681</v>
      </c>
      <c r="M22" s="13">
        <v>443496530</v>
      </c>
      <c r="N22" s="12">
        <f t="shared" si="3"/>
        <v>5.4271724262385259</v>
      </c>
      <c r="O22" s="11">
        <f>H22-M22</f>
        <v>1817003470</v>
      </c>
      <c r="P22" s="30"/>
      <c r="Q22" s="30"/>
    </row>
    <row r="23" spans="1:17" s="10" customFormat="1" ht="29.2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6895000</v>
      </c>
      <c r="I23" s="12">
        <f t="shared" si="0"/>
        <v>8.4375753467371292E-2</v>
      </c>
      <c r="J23" s="12">
        <f>K23</f>
        <v>14.793328498912256</v>
      </c>
      <c r="K23" s="12">
        <f t="shared" si="1"/>
        <v>14.793328498912256</v>
      </c>
      <c r="L23" s="12">
        <f t="shared" si="2"/>
        <v>1.2481982383860583E-2</v>
      </c>
      <c r="M23" s="11">
        <v>1020000</v>
      </c>
      <c r="N23" s="12">
        <f t="shared" si="3"/>
        <v>1.2481982383860585E-2</v>
      </c>
      <c r="O23" s="11">
        <f>H23-M23</f>
        <v>5875000</v>
      </c>
      <c r="P23" s="11"/>
      <c r="Q23" s="11"/>
    </row>
    <row r="24" spans="1:17" s="10" customFormat="1" ht="20.100000000000001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5500000</v>
      </c>
      <c r="I24" s="12">
        <f t="shared" si="0"/>
        <v>6.7304806971797262E-2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5500000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5100000</v>
      </c>
      <c r="I25" s="12">
        <f t="shared" si="0"/>
        <v>6.2409911919302917E-2</v>
      </c>
      <c r="J25" s="12">
        <f t="shared" si="6"/>
        <v>12.764705882352942</v>
      </c>
      <c r="K25" s="12">
        <f t="shared" si="1"/>
        <v>12.764705882352942</v>
      </c>
      <c r="L25" s="12">
        <f t="shared" si="2"/>
        <v>7.9664416979345499E-3</v>
      </c>
      <c r="M25" s="11">
        <v>651000</v>
      </c>
      <c r="N25" s="12">
        <f t="shared" si="3"/>
        <v>7.9664416979345481E-3</v>
      </c>
      <c r="O25" s="11">
        <f t="shared" si="7"/>
        <v>4449000</v>
      </c>
      <c r="P25" s="11"/>
      <c r="Q25" s="11"/>
    </row>
    <row r="26" spans="1:17" s="10" customFormat="1" ht="20.100000000000001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5000000</v>
      </c>
      <c r="I26" s="12">
        <f t="shared" si="0"/>
        <v>6.1186188156179329E-2</v>
      </c>
      <c r="J26" s="12">
        <f>K26</f>
        <v>32.32</v>
      </c>
      <c r="K26" s="12">
        <f t="shared" si="1"/>
        <v>32.32</v>
      </c>
      <c r="L26" s="12">
        <f t="shared" si="2"/>
        <v>1.9775376012077159E-2</v>
      </c>
      <c r="M26" s="11">
        <v>1616000</v>
      </c>
      <c r="N26" s="12">
        <f t="shared" si="3"/>
        <v>1.9775376012077159E-2</v>
      </c>
      <c r="O26" s="11">
        <f>H26-M26</f>
        <v>3384000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68" t="s">
        <v>4</v>
      </c>
      <c r="G27" s="69"/>
      <c r="H27" s="19">
        <f>SUM(H28:H28)</f>
        <v>50800000</v>
      </c>
      <c r="I27" s="25">
        <f t="shared" si="0"/>
        <v>0.62165167166678192</v>
      </c>
      <c r="J27" s="25">
        <f>(J28*H28)/H27</f>
        <v>0</v>
      </c>
      <c r="K27" s="20">
        <f t="shared" si="1"/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50800000</v>
      </c>
      <c r="P27" s="19"/>
      <c r="Q27" s="19"/>
    </row>
    <row r="28" spans="1:17" s="10" customFormat="1" ht="20.100000000000001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50800000</v>
      </c>
      <c r="I28" s="12">
        <f t="shared" si="0"/>
        <v>0.62165167166678192</v>
      </c>
      <c r="J28" s="12">
        <f>K28</f>
        <v>0</v>
      </c>
      <c r="K28" s="12">
        <f t="shared" si="1"/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50800000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68" t="s">
        <v>3</v>
      </c>
      <c r="G29" s="69"/>
      <c r="H29" s="19">
        <f>SUM(H30:H35)</f>
        <v>2542103000</v>
      </c>
      <c r="I29" s="25">
        <f t="shared" si="0"/>
        <v>31.108318494077587</v>
      </c>
      <c r="J29" s="25">
        <f>(J30*H30+J31*H31+J32*H32+J33*H33+J34*H34+J35*H35)/H29</f>
        <v>3.9841029258059173</v>
      </c>
      <c r="K29" s="20">
        <f t="shared" si="1"/>
        <v>3.9841029258059173</v>
      </c>
      <c r="L29" s="25">
        <f t="shared" si="2"/>
        <v>1.2393874272915684</v>
      </c>
      <c r="M29" s="19">
        <f>SUM(M30:M35)</f>
        <v>101280000</v>
      </c>
      <c r="N29" s="25">
        <f t="shared" si="3"/>
        <v>1.2393874272915684</v>
      </c>
      <c r="O29" s="19">
        <f>SUM(O30:O35)</f>
        <v>2440823000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1986505000</v>
      </c>
      <c r="I30" s="12">
        <f t="shared" si="0"/>
        <v>24.309333740638202</v>
      </c>
      <c r="J30" s="12">
        <f>K30</f>
        <v>0</v>
      </c>
      <c r="K30" s="12">
        <f t="shared" si="1"/>
        <v>0</v>
      </c>
      <c r="L30" s="12">
        <f t="shared" si="2"/>
        <v>0</v>
      </c>
      <c r="M30" s="11">
        <v>0</v>
      </c>
      <c r="N30" s="12">
        <f t="shared" si="3"/>
        <v>0</v>
      </c>
      <c r="O30" s="11">
        <f>H30-M30</f>
        <v>1986505000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13389000</v>
      </c>
      <c r="I31" s="12">
        <f t="shared" si="0"/>
        <v>0.16384437464461701</v>
      </c>
      <c r="J31" s="12">
        <f t="shared" ref="J31:J35" si="8">K31</f>
        <v>0</v>
      </c>
      <c r="K31" s="12">
        <f t="shared" si="1"/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9">H31-M31</f>
        <v>13389000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250434000</v>
      </c>
      <c r="I32" s="12">
        <f t="shared" si="0"/>
        <v>3.0646203689409228</v>
      </c>
      <c r="J32" s="12">
        <f t="shared" si="8"/>
        <v>40.44179304726994</v>
      </c>
      <c r="K32" s="12">
        <f t="shared" si="1"/>
        <v>40.44179304726994</v>
      </c>
      <c r="L32" s="12">
        <f t="shared" si="2"/>
        <v>1.2393874272915684</v>
      </c>
      <c r="M32" s="11">
        <v>101280000</v>
      </c>
      <c r="N32" s="12">
        <f t="shared" si="3"/>
        <v>1.2393874272915684</v>
      </c>
      <c r="O32" s="11">
        <f t="shared" si="9"/>
        <v>149154000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68870000</v>
      </c>
      <c r="I33" s="12">
        <f t="shared" si="0"/>
        <v>0.84277855566321402</v>
      </c>
      <c r="J33" s="12">
        <f t="shared" si="8"/>
        <v>0</v>
      </c>
      <c r="K33" s="12">
        <f t="shared" si="1"/>
        <v>0</v>
      </c>
      <c r="L33" s="12">
        <f t="shared" si="2"/>
        <v>0</v>
      </c>
      <c r="M33" s="11">
        <v>0</v>
      </c>
      <c r="N33" s="12">
        <f t="shared" si="3"/>
        <v>0</v>
      </c>
      <c r="O33" s="11">
        <f t="shared" si="9"/>
        <v>68870000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46</v>
      </c>
      <c r="H34" s="13">
        <v>21565000</v>
      </c>
      <c r="I34" s="12">
        <f t="shared" si="0"/>
        <v>0.26389602951760144</v>
      </c>
      <c r="J34" s="12">
        <f t="shared" si="8"/>
        <v>0</v>
      </c>
      <c r="K34" s="12">
        <f t="shared" si="1"/>
        <v>0</v>
      </c>
      <c r="L34" s="12">
        <f t="shared" si="2"/>
        <v>0</v>
      </c>
      <c r="M34" s="11">
        <v>0</v>
      </c>
      <c r="N34" s="12">
        <f t="shared" si="3"/>
        <v>0</v>
      </c>
      <c r="O34" s="11">
        <f t="shared" si="9"/>
        <v>21565000</v>
      </c>
      <c r="P34" s="11"/>
      <c r="Q34" s="11"/>
    </row>
    <row r="35" spans="1:17" s="29" customFormat="1" ht="20.100000000000001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201340000</v>
      </c>
      <c r="I35" s="12">
        <f t="shared" si="0"/>
        <v>2.4638454246730292</v>
      </c>
      <c r="J35" s="12">
        <f t="shared" si="8"/>
        <v>0</v>
      </c>
      <c r="K35" s="12">
        <f t="shared" si="1"/>
        <v>0</v>
      </c>
      <c r="L35" s="12">
        <f t="shared" si="2"/>
        <v>0</v>
      </c>
      <c r="M35" s="11">
        <v>0</v>
      </c>
      <c r="N35" s="12">
        <f t="shared" si="3"/>
        <v>0</v>
      </c>
      <c r="O35" s="11">
        <f t="shared" si="9"/>
        <v>201340000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68" t="s">
        <v>48</v>
      </c>
      <c r="G36" s="69"/>
      <c r="H36" s="19">
        <f>SUM(H37)</f>
        <v>23308000</v>
      </c>
      <c r="I36" s="20">
        <f t="shared" si="0"/>
        <v>0.28522553470884554</v>
      </c>
      <c r="J36" s="20">
        <f>SUM(J37)</f>
        <v>0</v>
      </c>
      <c r="K36" s="20">
        <f t="shared" si="1"/>
        <v>0</v>
      </c>
      <c r="L36" s="20">
        <f t="shared" si="2"/>
        <v>0</v>
      </c>
      <c r="M36" s="19">
        <f>SUM(M37)</f>
        <v>0</v>
      </c>
      <c r="N36" s="20">
        <f t="shared" si="3"/>
        <v>0</v>
      </c>
      <c r="O36" s="19">
        <f>SUM(O37)</f>
        <v>23308000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0.28522553470884554</v>
      </c>
      <c r="J37" s="12">
        <f>K37</f>
        <v>0</v>
      </c>
      <c r="K37" s="12">
        <f t="shared" si="1"/>
        <v>0</v>
      </c>
      <c r="L37" s="12">
        <f t="shared" si="2"/>
        <v>0</v>
      </c>
      <c r="M37" s="11">
        <v>0</v>
      </c>
      <c r="N37" s="12">
        <f t="shared" si="3"/>
        <v>0</v>
      </c>
      <c r="O37" s="11">
        <f>H37-M37</f>
        <v>23308000</v>
      </c>
      <c r="P37" s="11"/>
      <c r="Q37" s="11"/>
    </row>
    <row r="38" spans="1:17" s="5" customFormat="1" ht="20.100000000000001" customHeight="1" x14ac:dyDescent="0.2">
      <c r="A38" s="24"/>
      <c r="B38" s="23"/>
      <c r="C38" s="22"/>
      <c r="D38" s="21"/>
      <c r="E38" s="21"/>
      <c r="F38" s="68" t="s">
        <v>2</v>
      </c>
      <c r="G38" s="69"/>
      <c r="H38" s="26">
        <f>SUM(H39:H41)</f>
        <v>236540161</v>
      </c>
      <c r="I38" s="25">
        <f t="shared" si="0"/>
        <v>2.8945981594877903</v>
      </c>
      <c r="J38" s="25">
        <f>(J39*H39+J41*H41)/H38</f>
        <v>0</v>
      </c>
      <c r="K38" s="27">
        <f t="shared" si="1"/>
        <v>0</v>
      </c>
      <c r="L38" s="25">
        <f t="shared" si="2"/>
        <v>0</v>
      </c>
      <c r="M38" s="26">
        <f>SUM(M39:M41)</f>
        <v>0</v>
      </c>
      <c r="N38" s="25">
        <f t="shared" si="3"/>
        <v>0</v>
      </c>
      <c r="O38" s="26">
        <f>SUM(O39:O41)</f>
        <v>236540161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22097800</v>
      </c>
      <c r="I39" s="12">
        <f t="shared" si="0"/>
        <v>0.27041602972752393</v>
      </c>
      <c r="J39" s="12">
        <f>K39</f>
        <v>0</v>
      </c>
      <c r="K39" s="12">
        <f t="shared" si="1"/>
        <v>0</v>
      </c>
      <c r="L39" s="12">
        <f t="shared" si="2"/>
        <v>0</v>
      </c>
      <c r="M39" s="11">
        <v>0</v>
      </c>
      <c r="N39" s="12">
        <f t="shared" si="3"/>
        <v>0</v>
      </c>
      <c r="O39" s="11">
        <f>H39-M39</f>
        <v>22097800</v>
      </c>
      <c r="P39" s="11"/>
      <c r="Q39" s="11"/>
    </row>
    <row r="40" spans="1:17" s="10" customFormat="1" ht="20.100000000000001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0.61185895686199943</v>
      </c>
      <c r="J40" s="12">
        <f>K40</f>
        <v>0</v>
      </c>
      <c r="K40" s="12">
        <f t="shared" si="1"/>
        <v>0</v>
      </c>
      <c r="L40" s="12">
        <f t="shared" si="2"/>
        <v>0</v>
      </c>
      <c r="M40" s="11">
        <v>0</v>
      </c>
      <c r="N40" s="12">
        <f t="shared" si="3"/>
        <v>0</v>
      </c>
      <c r="O40" s="11">
        <f>H40-M40</f>
        <v>49999761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2.0123231728982671</v>
      </c>
      <c r="J41" s="12">
        <f>K41</f>
        <v>0</v>
      </c>
      <c r="K41" s="12">
        <f t="shared" si="1"/>
        <v>0</v>
      </c>
      <c r="L41" s="12">
        <f t="shared" si="2"/>
        <v>0</v>
      </c>
      <c r="M41" s="11">
        <v>0</v>
      </c>
      <c r="N41" s="12">
        <f t="shared" si="3"/>
        <v>0</v>
      </c>
      <c r="O41" s="11">
        <f>H41-M41</f>
        <v>164442600</v>
      </c>
      <c r="P41" s="11"/>
      <c r="Q41" s="11"/>
    </row>
    <row r="42" spans="1:17" s="5" customFormat="1" ht="27" customHeight="1" x14ac:dyDescent="0.2">
      <c r="A42" s="24"/>
      <c r="B42" s="23"/>
      <c r="C42" s="22"/>
      <c r="D42" s="21"/>
      <c r="E42" s="21"/>
      <c r="F42" s="68" t="s">
        <v>1</v>
      </c>
      <c r="G42" s="69"/>
      <c r="H42" s="26">
        <f>SUM(H43:H46)</f>
        <v>248873717</v>
      </c>
      <c r="I42" s="25">
        <f t="shared" si="0"/>
        <v>3.0455268150979453</v>
      </c>
      <c r="J42" s="25">
        <f>(J43*H43+J46*H46)/H42</f>
        <v>2.2557625078585537</v>
      </c>
      <c r="K42" s="27">
        <f t="shared" si="1"/>
        <v>10.76610271385146</v>
      </c>
      <c r="L42" s="25">
        <f t="shared" si="2"/>
        <v>6.8699852061758146E-2</v>
      </c>
      <c r="M42" s="26">
        <f>SUM(M43:M46)</f>
        <v>26794000</v>
      </c>
      <c r="N42" s="25">
        <f t="shared" si="3"/>
        <v>0.3278845450913338</v>
      </c>
      <c r="O42" s="26">
        <f>SUM(O43:O46)</f>
        <v>222079717</v>
      </c>
      <c r="P42" s="26"/>
      <c r="Q42" s="26"/>
    </row>
    <row r="43" spans="1:17" s="10" customFormat="1" ht="42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0.5092526440238806</v>
      </c>
      <c r="J43" s="12">
        <f>K43</f>
        <v>11.774600504625736</v>
      </c>
      <c r="K43" s="12">
        <f t="shared" si="1"/>
        <v>11.774600504625736</v>
      </c>
      <c r="L43" s="12">
        <f t="shared" si="2"/>
        <v>5.9962464393055741E-2</v>
      </c>
      <c r="M43" s="11">
        <v>4900000</v>
      </c>
      <c r="N43" s="12">
        <f t="shared" si="3"/>
        <v>5.9962464393055741E-2</v>
      </c>
      <c r="O43" s="11">
        <f>H43-M43</f>
        <v>36715000</v>
      </c>
      <c r="P43" s="11"/>
      <c r="Q43" s="11"/>
    </row>
    <row r="44" spans="1:17" s="10" customFormat="1" ht="42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1.2973796964259952</v>
      </c>
      <c r="J44" s="12">
        <f t="shared" ref="J44:J45" si="10">K44</f>
        <v>4.8236636829247583</v>
      </c>
      <c r="K44" s="12">
        <f t="shared" si="1"/>
        <v>4.8236636829247583</v>
      </c>
      <c r="L44" s="12">
        <f t="shared" si="2"/>
        <v>6.2581233246140205E-2</v>
      </c>
      <c r="M44" s="11">
        <v>5114000</v>
      </c>
      <c r="N44" s="12">
        <f t="shared" si="3"/>
        <v>6.2581233246140219E-2</v>
      </c>
      <c r="O44" s="11">
        <f>H44-M44</f>
        <v>100905000</v>
      </c>
      <c r="P44" s="11"/>
      <c r="Q44" s="11"/>
    </row>
    <row r="45" spans="1:17" s="10" customFormat="1" ht="23.2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0.4821069878195498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0.19660345978343544</v>
      </c>
      <c r="M45" s="11">
        <v>16066000</v>
      </c>
      <c r="N45" s="12">
        <f t="shared" si="3"/>
        <v>0.19660345978343544</v>
      </c>
      <c r="O45" s="11">
        <f>H45-M45</f>
        <v>23330717</v>
      </c>
      <c r="P45" s="11"/>
      <c r="Q45" s="11"/>
    </row>
    <row r="46" spans="1:17" s="10" customFormat="1" ht="33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0.75678748682851971</v>
      </c>
      <c r="J46" s="12">
        <f>K46</f>
        <v>1.1545364875572013</v>
      </c>
      <c r="K46" s="12">
        <f t="shared" si="1"/>
        <v>1.1545364875572013</v>
      </c>
      <c r="L46" s="12">
        <f t="shared" si="2"/>
        <v>8.7373876687024087E-3</v>
      </c>
      <c r="M46" s="13">
        <v>714000</v>
      </c>
      <c r="N46" s="12">
        <f t="shared" si="3"/>
        <v>8.7373876687024069E-3</v>
      </c>
      <c r="O46" s="11">
        <f>H46-M46</f>
        <v>61129000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68"/>
      <c r="G47" s="69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68" t="s">
        <v>57</v>
      </c>
      <c r="F48" s="68"/>
      <c r="G48" s="69"/>
      <c r="H48" s="19">
        <f>H49</f>
        <v>1265091000</v>
      </c>
      <c r="I48" s="20">
        <f t="shared" ref="I48:I71" si="11">H48/$H$95*100</f>
        <v>15.481219192137813</v>
      </c>
      <c r="J48" s="20">
        <f>(J49*H49+J56*H56+J61*H61+J72*H72)/H48</f>
        <v>9.0358437456277851</v>
      </c>
      <c r="K48" s="20">
        <f t="shared" si="1"/>
        <v>7.7207884650195124</v>
      </c>
      <c r="L48" s="20">
        <f t="shared" ref="L48:L57" si="12">J48*H48/$H$95</f>
        <v>1.3988587761197129</v>
      </c>
      <c r="M48" s="19">
        <f>M49</f>
        <v>97675000</v>
      </c>
      <c r="N48" s="20">
        <f t="shared" ref="N48:N71" si="13">M48/$H$95*100</f>
        <v>1.1952721856309632</v>
      </c>
      <c r="O48" s="19">
        <f>H48-M48</f>
        <v>1167416000</v>
      </c>
      <c r="P48" s="19"/>
      <c r="Q48" s="19"/>
    </row>
    <row r="49" spans="1:17" s="5" customFormat="1" ht="17.25" customHeight="1" x14ac:dyDescent="0.2">
      <c r="A49" s="24"/>
      <c r="B49" s="23"/>
      <c r="C49" s="22"/>
      <c r="D49" s="21"/>
      <c r="E49" s="21"/>
      <c r="F49" s="68" t="s">
        <v>58</v>
      </c>
      <c r="G49" s="69"/>
      <c r="H49" s="19">
        <f>SUM(H50:H55)</f>
        <v>1265091000</v>
      </c>
      <c r="I49" s="25">
        <f t="shared" si="11"/>
        <v>15.481219192137813</v>
      </c>
      <c r="J49" s="25">
        <f>(J50*H50+J51*H51+J52*H52+J53*H53+J54*H54+J55*H55)/H49</f>
        <v>7.7207884650195124</v>
      </c>
      <c r="K49" s="20">
        <f t="shared" si="1"/>
        <v>7.7207884650195124</v>
      </c>
      <c r="L49" s="25">
        <f t="shared" si="12"/>
        <v>1.1952721856309632</v>
      </c>
      <c r="M49" s="19">
        <f>SUM(M50:M55)</f>
        <v>97675000</v>
      </c>
      <c r="N49" s="25">
        <f t="shared" si="13"/>
        <v>1.1952721856309632</v>
      </c>
      <c r="O49" s="19">
        <f>SUM(O50:O55)</f>
        <v>1167416000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8187000</v>
      </c>
      <c r="I50" s="12">
        <f t="shared" si="11"/>
        <v>0.10018626448692802</v>
      </c>
      <c r="J50" s="12">
        <f t="shared" ref="J50:J55" si="14">K50</f>
        <v>0</v>
      </c>
      <c r="K50" s="12">
        <f t="shared" si="1"/>
        <v>0</v>
      </c>
      <c r="L50" s="12">
        <f t="shared" si="12"/>
        <v>0</v>
      </c>
      <c r="M50" s="11">
        <v>0</v>
      </c>
      <c r="N50" s="12">
        <f t="shared" si="13"/>
        <v>0</v>
      </c>
      <c r="O50" s="11">
        <f t="shared" ref="O50:O55" si="15">H50-M50</f>
        <v>8187000</v>
      </c>
      <c r="P50" s="11"/>
      <c r="Q50" s="11"/>
    </row>
    <row r="51" spans="1:17" s="10" customFormat="1" ht="20.100000000000001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0.2961411506759079</v>
      </c>
      <c r="J51" s="12">
        <f t="shared" si="14"/>
        <v>0</v>
      </c>
      <c r="K51" s="12">
        <f t="shared" si="1"/>
        <v>0</v>
      </c>
      <c r="L51" s="12">
        <f t="shared" si="12"/>
        <v>0</v>
      </c>
      <c r="M51" s="11">
        <v>0</v>
      </c>
      <c r="N51" s="12">
        <f t="shared" si="13"/>
        <v>0</v>
      </c>
      <c r="O51" s="11">
        <f t="shared" si="15"/>
        <v>24200000</v>
      </c>
      <c r="P51" s="11"/>
      <c r="Q51" s="11"/>
    </row>
    <row r="52" spans="1:17" s="10" customFormat="1" ht="17.2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10.615803645097113</v>
      </c>
      <c r="J52" s="12">
        <f t="shared" si="14"/>
        <v>0.9279538904899135</v>
      </c>
      <c r="K52" s="12">
        <f t="shared" si="1"/>
        <v>0.9279538904899135</v>
      </c>
      <c r="L52" s="12">
        <f t="shared" si="12"/>
        <v>9.8509762931448724E-2</v>
      </c>
      <c r="M52" s="11">
        <v>8050000</v>
      </c>
      <c r="N52" s="12">
        <f t="shared" si="13"/>
        <v>9.8509762931448711E-2</v>
      </c>
      <c r="O52" s="11">
        <f t="shared" si="15"/>
        <v>859450000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294204000</v>
      </c>
      <c r="I53" s="12">
        <f t="shared" si="11"/>
        <v>3.600244260060117</v>
      </c>
      <c r="J53" s="12">
        <f t="shared" si="14"/>
        <v>30.463555899987764</v>
      </c>
      <c r="K53" s="12">
        <f t="shared" ref="K53:K68" si="16">M53/H53*100</f>
        <v>30.463555899987764</v>
      </c>
      <c r="L53" s="12">
        <f t="shared" si="12"/>
        <v>1.0967624226995145</v>
      </c>
      <c r="M53" s="11">
        <v>89625000</v>
      </c>
      <c r="N53" s="12">
        <f t="shared" si="13"/>
        <v>1.0967624226995145</v>
      </c>
      <c r="O53" s="11">
        <f t="shared" si="15"/>
        <v>204579000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0.55067569340561395</v>
      </c>
      <c r="J54" s="12">
        <f t="shared" si="14"/>
        <v>0</v>
      </c>
      <c r="K54" s="12">
        <f t="shared" si="16"/>
        <v>0</v>
      </c>
      <c r="L54" s="12">
        <f t="shared" si="12"/>
        <v>0</v>
      </c>
      <c r="M54" s="11">
        <v>0</v>
      </c>
      <c r="N54" s="12">
        <f t="shared" si="13"/>
        <v>0</v>
      </c>
      <c r="O54" s="11">
        <f t="shared" si="15"/>
        <v>45000000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0.31816817841213252</v>
      </c>
      <c r="J55" s="12">
        <f t="shared" si="14"/>
        <v>0</v>
      </c>
      <c r="K55" s="12">
        <f t="shared" si="16"/>
        <v>0</v>
      </c>
      <c r="L55" s="12">
        <f t="shared" si="12"/>
        <v>0</v>
      </c>
      <c r="M55" s="11">
        <v>0</v>
      </c>
      <c r="N55" s="12">
        <f t="shared" si="13"/>
        <v>0</v>
      </c>
      <c r="O55" s="11">
        <f t="shared" si="15"/>
        <v>26000000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1" t="s">
        <v>65</v>
      </c>
      <c r="F56" s="71"/>
      <c r="G56" s="72"/>
      <c r="H56" s="19">
        <f>H57+H61</f>
        <v>632856400</v>
      </c>
      <c r="I56" s="25">
        <f t="shared" si="11"/>
        <v>7.7444141532484583</v>
      </c>
      <c r="J56" s="25">
        <f>(J57*H57+J59*H59+J60*H60)/H56</f>
        <v>0.14679475470264663</v>
      </c>
      <c r="K56" s="20">
        <f t="shared" si="16"/>
        <v>2.6288184807801582</v>
      </c>
      <c r="L56" s="25">
        <f t="shared" si="12"/>
        <v>1.1368393759418121E-2</v>
      </c>
      <c r="M56" s="19">
        <f>M57+M61</f>
        <v>16636646</v>
      </c>
      <c r="N56" s="25">
        <f t="shared" si="13"/>
        <v>0.20358659048874966</v>
      </c>
      <c r="O56" s="19">
        <f>O57+O61</f>
        <v>616219754</v>
      </c>
      <c r="P56" s="19"/>
      <c r="Q56" s="19"/>
    </row>
    <row r="57" spans="1:17" s="10" customFormat="1" ht="55.5" customHeight="1" x14ac:dyDescent="0.2">
      <c r="A57" s="18"/>
      <c r="B57" s="17"/>
      <c r="C57" s="16"/>
      <c r="D57" s="15"/>
      <c r="E57" s="15"/>
      <c r="F57" s="71" t="s">
        <v>66</v>
      </c>
      <c r="G57" s="72"/>
      <c r="H57" s="19">
        <f>SUM(H58:H60)</f>
        <v>56778000</v>
      </c>
      <c r="I57" s="57">
        <f t="shared" si="11"/>
        <v>0.69480587822631001</v>
      </c>
      <c r="J57" s="57">
        <f t="shared" ref="J57:J60" si="17">K57</f>
        <v>1.6361971186022757</v>
      </c>
      <c r="K57" s="57">
        <f t="shared" si="16"/>
        <v>1.6361971186022757</v>
      </c>
      <c r="L57" s="57">
        <f t="shared" si="12"/>
        <v>1.1368393759418121E-2</v>
      </c>
      <c r="M57" s="19">
        <f>SUM(M58:M60)</f>
        <v>929000</v>
      </c>
      <c r="N57" s="57">
        <f t="shared" si="13"/>
        <v>1.136839375941812E-2</v>
      </c>
      <c r="O57" s="32">
        <f t="shared" ref="O57:O60" si="18">H57-M57</f>
        <v>55849000</v>
      </c>
      <c r="P57" s="11"/>
      <c r="Q57" s="11"/>
    </row>
    <row r="58" spans="1:17" s="10" customFormat="1" ht="18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0.33443146722404499</v>
      </c>
      <c r="J58" s="12">
        <f t="shared" si="17"/>
        <v>3.3993194042958033</v>
      </c>
      <c r="K58" s="12">
        <f t="shared" si="16"/>
        <v>3.3993194042958033</v>
      </c>
      <c r="L58" s="12"/>
      <c r="M58" s="11">
        <v>929000</v>
      </c>
      <c r="N58" s="12">
        <f t="shared" si="13"/>
        <v>1.136839375941812E-2</v>
      </c>
      <c r="O58" s="11">
        <f t="shared" si="18"/>
        <v>26400000</v>
      </c>
      <c r="P58" s="11"/>
      <c r="Q58" s="11"/>
    </row>
    <row r="59" spans="1:17" s="10" customFormat="1" ht="50.2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0.19579580209977385</v>
      </c>
      <c r="J59" s="12">
        <f t="shared" si="17"/>
        <v>0</v>
      </c>
      <c r="K59" s="12">
        <f t="shared" si="16"/>
        <v>0</v>
      </c>
      <c r="L59" s="12">
        <f t="shared" ref="L59:L71" si="19">J59*H59/$H$95</f>
        <v>0</v>
      </c>
      <c r="M59" s="11">
        <v>0</v>
      </c>
      <c r="N59" s="12">
        <f t="shared" si="13"/>
        <v>0</v>
      </c>
      <c r="O59" s="11">
        <f t="shared" si="18"/>
        <v>16000000</v>
      </c>
      <c r="P59" s="11"/>
      <c r="Q59" s="11"/>
    </row>
    <row r="60" spans="1:17" s="10" customFormat="1" ht="20.100000000000001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0.16457860890249115</v>
      </c>
      <c r="J60" s="12">
        <f t="shared" si="17"/>
        <v>0</v>
      </c>
      <c r="K60" s="12">
        <f t="shared" si="16"/>
        <v>0</v>
      </c>
      <c r="L60" s="12">
        <f t="shared" si="19"/>
        <v>0</v>
      </c>
      <c r="M60" s="11">
        <v>0</v>
      </c>
      <c r="N60" s="12">
        <f t="shared" si="13"/>
        <v>0</v>
      </c>
      <c r="O60" s="11">
        <f t="shared" si="18"/>
        <v>13449000</v>
      </c>
      <c r="P60" s="11"/>
      <c r="Q60" s="11"/>
    </row>
    <row r="61" spans="1:17" s="5" customFormat="1" ht="20.100000000000001" customHeight="1" x14ac:dyDescent="0.2">
      <c r="A61" s="24"/>
      <c r="B61" s="23"/>
      <c r="C61" s="22"/>
      <c r="D61" s="21"/>
      <c r="E61" s="21"/>
      <c r="F61" s="68" t="s">
        <v>70</v>
      </c>
      <c r="G61" s="69"/>
      <c r="H61" s="19">
        <f>SUM(H62:H71)</f>
        <v>576078400</v>
      </c>
      <c r="I61" s="25">
        <f t="shared" si="11"/>
        <v>7.0496082750221474</v>
      </c>
      <c r="J61" s="25">
        <f>(J62*H62+J63*H63+J64*H64+J65*H65+J66*H66+J67*H67+J68*H68+J71*H71)/H61</f>
        <v>2.7266507475371409</v>
      </c>
      <c r="K61" s="20">
        <f t="shared" si="16"/>
        <v>2.7266507475371409</v>
      </c>
      <c r="L61" s="25">
        <f t="shared" si="19"/>
        <v>0.19221819672933152</v>
      </c>
      <c r="M61" s="19">
        <f>SUM(M62:M71)</f>
        <v>15707646</v>
      </c>
      <c r="N61" s="25">
        <f t="shared" si="13"/>
        <v>0.19221819672933152</v>
      </c>
      <c r="O61" s="19">
        <f>SUM(O62:O71)</f>
        <v>560370754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2.1451510450427538</v>
      </c>
      <c r="J62" s="12">
        <f t="shared" ref="J62:J71" si="20">K62</f>
        <v>0</v>
      </c>
      <c r="K62" s="12">
        <f t="shared" si="16"/>
        <v>0</v>
      </c>
      <c r="L62" s="12">
        <f t="shared" si="19"/>
        <v>0</v>
      </c>
      <c r="M62" s="11">
        <v>0</v>
      </c>
      <c r="N62" s="12">
        <f t="shared" si="13"/>
        <v>0</v>
      </c>
      <c r="O62" s="11">
        <f t="shared" ref="O62:O71" si="21">H62-M62</f>
        <v>175297000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0.22643784512838844</v>
      </c>
      <c r="J63" s="12">
        <f t="shared" si="20"/>
        <v>0</v>
      </c>
      <c r="K63" s="12">
        <f t="shared" si="16"/>
        <v>0</v>
      </c>
      <c r="L63" s="12">
        <f t="shared" si="19"/>
        <v>0</v>
      </c>
      <c r="M63" s="11">
        <v>0</v>
      </c>
      <c r="N63" s="12">
        <f t="shared" si="13"/>
        <v>0</v>
      </c>
      <c r="O63" s="11">
        <f t="shared" si="21"/>
        <v>18504000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8.9331834708021828E-3</v>
      </c>
      <c r="J64" s="12">
        <f t="shared" si="20"/>
        <v>0</v>
      </c>
      <c r="K64" s="12">
        <f t="shared" si="16"/>
        <v>0</v>
      </c>
      <c r="L64" s="12">
        <f t="shared" si="19"/>
        <v>0</v>
      </c>
      <c r="M64" s="11">
        <v>0</v>
      </c>
      <c r="N64" s="12">
        <f t="shared" si="13"/>
        <v>0</v>
      </c>
      <c r="O64" s="11">
        <f t="shared" si="21"/>
        <v>730000</v>
      </c>
      <c r="P64" s="11"/>
      <c r="Q64" s="11"/>
    </row>
    <row r="65" spans="1:17" s="10" customFormat="1" ht="19.5" customHeight="1" x14ac:dyDescent="0.2">
      <c r="A65" s="18"/>
      <c r="B65" s="17"/>
      <c r="C65" s="16"/>
      <c r="D65" s="15"/>
      <c r="E65" s="15"/>
      <c r="F65" s="15"/>
      <c r="G65" s="14" t="s">
        <v>69</v>
      </c>
      <c r="H65" s="13">
        <v>155071000</v>
      </c>
      <c r="I65" s="12">
        <f t="shared" si="11"/>
        <v>1.8976406767133771</v>
      </c>
      <c r="J65" s="12">
        <f t="shared" si="20"/>
        <v>10.129325276808688</v>
      </c>
      <c r="K65" s="12">
        <f t="shared" si="16"/>
        <v>10.129325276808688</v>
      </c>
      <c r="L65" s="12">
        <f t="shared" si="19"/>
        <v>0.19221819672933152</v>
      </c>
      <c r="M65" s="11">
        <v>15707646</v>
      </c>
      <c r="N65" s="12">
        <f t="shared" si="13"/>
        <v>0.19221819672933152</v>
      </c>
      <c r="O65" s="11">
        <f t="shared" si="21"/>
        <v>139363354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0.5338494916626646</v>
      </c>
      <c r="J66" s="12">
        <f t="shared" si="20"/>
        <v>0</v>
      </c>
      <c r="K66" s="12">
        <f t="shared" si="16"/>
        <v>0</v>
      </c>
      <c r="L66" s="12">
        <f t="shared" si="19"/>
        <v>0</v>
      </c>
      <c r="M66" s="11">
        <v>0</v>
      </c>
      <c r="N66" s="12">
        <f t="shared" si="13"/>
        <v>0</v>
      </c>
      <c r="O66" s="11">
        <f t="shared" si="21"/>
        <v>43625000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0.71877862674590109</v>
      </c>
      <c r="J67" s="12">
        <f t="shared" si="20"/>
        <v>0</v>
      </c>
      <c r="K67" s="12">
        <f t="shared" si="16"/>
        <v>0</v>
      </c>
      <c r="L67" s="12">
        <f t="shared" si="19"/>
        <v>0</v>
      </c>
      <c r="M67" s="11">
        <v>0</v>
      </c>
      <c r="N67" s="12">
        <f t="shared" si="13"/>
        <v>0</v>
      </c>
      <c r="O67" s="11">
        <f t="shared" si="21"/>
        <v>58737000</v>
      </c>
      <c r="P67" s="11"/>
      <c r="Q67" s="11"/>
    </row>
    <row r="68" spans="1:17" s="10" customFormat="1" ht="32.25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9.3614867878954369E-3</v>
      </c>
      <c r="J68" s="12">
        <f t="shared" si="20"/>
        <v>0</v>
      </c>
      <c r="K68" s="12">
        <f t="shared" si="16"/>
        <v>0</v>
      </c>
      <c r="L68" s="12">
        <f t="shared" si="19"/>
        <v>0</v>
      </c>
      <c r="M68" s="11">
        <v>0</v>
      </c>
      <c r="N68" s="12">
        <f t="shared" si="13"/>
        <v>0</v>
      </c>
      <c r="O68" s="11">
        <f t="shared" si="21"/>
        <v>765000</v>
      </c>
      <c r="P68" s="11"/>
      <c r="Q68" s="11"/>
    </row>
    <row r="69" spans="1:17" s="10" customFormat="1" ht="32.2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0.65687533646453133</v>
      </c>
      <c r="J69" s="12">
        <f t="shared" si="20"/>
        <v>0</v>
      </c>
      <c r="K69" s="12">
        <f t="shared" ref="K69:K70" si="22">M69/H69*100</f>
        <v>0</v>
      </c>
      <c r="L69" s="12">
        <f t="shared" si="19"/>
        <v>0</v>
      </c>
      <c r="M69" s="11">
        <v>0</v>
      </c>
      <c r="N69" s="12">
        <f t="shared" si="13"/>
        <v>0</v>
      </c>
      <c r="O69" s="11">
        <f t="shared" ref="O69:O70" si="23">H69-M69</f>
        <v>53678400</v>
      </c>
      <c r="P69" s="11"/>
      <c r="Q69" s="11"/>
    </row>
    <row r="70" spans="1:17" s="10" customFormat="1" ht="16.5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0.48394603660248481</v>
      </c>
      <c r="J70" s="12">
        <f t="shared" si="20"/>
        <v>0</v>
      </c>
      <c r="K70" s="12">
        <f t="shared" si="22"/>
        <v>0</v>
      </c>
      <c r="L70" s="12">
        <f t="shared" si="19"/>
        <v>0</v>
      </c>
      <c r="M70" s="11">
        <v>0</v>
      </c>
      <c r="N70" s="12">
        <f t="shared" si="13"/>
        <v>0</v>
      </c>
      <c r="O70" s="11">
        <f t="shared" si="23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0.36863454640334925</v>
      </c>
      <c r="J71" s="12">
        <f t="shared" si="20"/>
        <v>0</v>
      </c>
      <c r="K71" s="12">
        <f t="shared" ref="K71:K87" si="24">M71/H71*100</f>
        <v>0</v>
      </c>
      <c r="L71" s="12">
        <f t="shared" si="19"/>
        <v>0</v>
      </c>
      <c r="M71" s="11">
        <v>0</v>
      </c>
      <c r="N71" s="12">
        <f t="shared" si="13"/>
        <v>0</v>
      </c>
      <c r="O71" s="11">
        <f t="shared" si="21"/>
        <v>30124000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70" t="s">
        <v>80</v>
      </c>
      <c r="E72" s="71"/>
      <c r="F72" s="71"/>
      <c r="G72" s="72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71" t="s">
        <v>81</v>
      </c>
      <c r="F73" s="71"/>
      <c r="G73" s="72"/>
      <c r="H73" s="19">
        <f>H74</f>
        <v>220325000</v>
      </c>
      <c r="I73" s="25">
        <f t="shared" ref="I73:I89" si="25">H73/$H$95*100</f>
        <v>2.6961693811020417</v>
      </c>
      <c r="J73" s="25">
        <f>(J75*H75+J81*H81)/H73</f>
        <v>5.8393736525587201</v>
      </c>
      <c r="K73" s="20">
        <f t="shared" ref="K73" si="26">M73/H73*100</f>
        <v>6.2623851129013959</v>
      </c>
      <c r="L73" s="25">
        <f t="shared" ref="L73:L89" si="27">J73*H73/$H$95</f>
        <v>0.15743940446842816</v>
      </c>
      <c r="M73" s="19">
        <f>M74</f>
        <v>13797600</v>
      </c>
      <c r="N73" s="25">
        <f t="shared" ref="N73:N89" si="28">M73/$H$95*100</f>
        <v>0.16884450994073999</v>
      </c>
      <c r="O73" s="59">
        <f>O74</f>
        <v>206527400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68" t="s">
        <v>82</v>
      </c>
      <c r="G74" s="69"/>
      <c r="H74" s="19">
        <f>SUM(H75:H80)</f>
        <v>220325000</v>
      </c>
      <c r="I74" s="12">
        <f t="shared" si="25"/>
        <v>2.6961693811020417</v>
      </c>
      <c r="J74" s="12">
        <f>K74</f>
        <v>6.2623851129013959</v>
      </c>
      <c r="K74" s="12">
        <f t="shared" si="24"/>
        <v>6.2623851129013959</v>
      </c>
      <c r="L74" s="12">
        <f t="shared" si="27"/>
        <v>0.16884450994073999</v>
      </c>
      <c r="M74" s="19">
        <f>SUM(M75:M80)</f>
        <v>13797600</v>
      </c>
      <c r="N74" s="12">
        <f t="shared" si="28"/>
        <v>0.16884450994073999</v>
      </c>
      <c r="O74" s="32">
        <f>H74-M74</f>
        <v>206527400</v>
      </c>
      <c r="P74" s="11"/>
      <c r="Q74" s="11"/>
    </row>
    <row r="75" spans="1:17" s="10" customFormat="1" ht="31.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75636000</v>
      </c>
      <c r="I75" s="12">
        <f t="shared" si="25"/>
        <v>0.92557570547615597</v>
      </c>
      <c r="J75" s="12">
        <f t="shared" ref="J75:J79" si="29">K75</f>
        <v>17.009889470622454</v>
      </c>
      <c r="K75" s="12">
        <f t="shared" ref="K75:K79" si="30">M75/H75*100</f>
        <v>17.009889470622454</v>
      </c>
      <c r="L75" s="12">
        <f t="shared" si="27"/>
        <v>0.15743940446842816</v>
      </c>
      <c r="M75" s="11">
        <v>12865600</v>
      </c>
      <c r="N75" s="12">
        <f t="shared" si="28"/>
        <v>0.15743940446842813</v>
      </c>
      <c r="O75" s="11">
        <f t="shared" ref="O75:O79" si="31">H75-M75</f>
        <v>62770400</v>
      </c>
      <c r="P75" s="11"/>
      <c r="Q75" s="11"/>
    </row>
    <row r="76" spans="1:17" s="10" customFormat="1" ht="31.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5"/>
        <v>0.24037605879036611</v>
      </c>
      <c r="J76" s="12">
        <f t="shared" si="29"/>
        <v>0</v>
      </c>
      <c r="K76" s="12">
        <f t="shared" si="30"/>
        <v>0</v>
      </c>
      <c r="L76" s="12">
        <f t="shared" si="27"/>
        <v>0</v>
      </c>
      <c r="M76" s="11">
        <v>0</v>
      </c>
      <c r="N76" s="12">
        <f t="shared" si="28"/>
        <v>0</v>
      </c>
      <c r="O76" s="11">
        <f t="shared" si="31"/>
        <v>19643000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36394000</v>
      </c>
      <c r="I77" s="12">
        <f t="shared" si="25"/>
        <v>0.44536202635119804</v>
      </c>
      <c r="J77" s="12">
        <f t="shared" si="29"/>
        <v>0</v>
      </c>
      <c r="K77" s="12">
        <f t="shared" si="30"/>
        <v>0</v>
      </c>
      <c r="L77" s="12">
        <f t="shared" si="27"/>
        <v>0</v>
      </c>
      <c r="M77" s="11">
        <v>0</v>
      </c>
      <c r="N77" s="12">
        <f t="shared" si="28"/>
        <v>0</v>
      </c>
      <c r="O77" s="11">
        <f t="shared" si="31"/>
        <v>36394000</v>
      </c>
      <c r="P77" s="11"/>
      <c r="Q77" s="11"/>
    </row>
    <row r="78" spans="1:17" s="10" customFormat="1" ht="22.5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12325000</v>
      </c>
      <c r="I78" s="12">
        <f t="shared" si="25"/>
        <v>0.15082395380498204</v>
      </c>
      <c r="J78" s="12">
        <f t="shared" si="29"/>
        <v>0</v>
      </c>
      <c r="K78" s="12">
        <f t="shared" si="30"/>
        <v>0</v>
      </c>
      <c r="L78" s="12">
        <f t="shared" si="27"/>
        <v>0</v>
      </c>
      <c r="M78" s="11">
        <v>0</v>
      </c>
      <c r="N78" s="12">
        <f t="shared" si="28"/>
        <v>0</v>
      </c>
      <c r="O78" s="11">
        <f t="shared" si="31"/>
        <v>12325000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58657000</v>
      </c>
      <c r="I79" s="12">
        <f t="shared" si="25"/>
        <v>0.71779964773540217</v>
      </c>
      <c r="J79" s="12">
        <f t="shared" si="29"/>
        <v>0</v>
      </c>
      <c r="K79" s="12">
        <f t="shared" si="30"/>
        <v>0</v>
      </c>
      <c r="L79" s="12">
        <f t="shared" si="27"/>
        <v>0</v>
      </c>
      <c r="M79" s="11">
        <v>0</v>
      </c>
      <c r="N79" s="12">
        <f t="shared" si="28"/>
        <v>0</v>
      </c>
      <c r="O79" s="11">
        <f t="shared" si="31"/>
        <v>58657000</v>
      </c>
      <c r="P79" s="11"/>
      <c r="Q79" s="11"/>
    </row>
    <row r="80" spans="1:17" s="10" customFormat="1" ht="20.100000000000001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17670000</v>
      </c>
      <c r="I80" s="12">
        <f t="shared" si="25"/>
        <v>0.21623198894393775</v>
      </c>
      <c r="J80" s="12">
        <f>K80</f>
        <v>5.2744765138653085</v>
      </c>
      <c r="K80" s="12">
        <f t="shared" si="24"/>
        <v>5.2744765138653085</v>
      </c>
      <c r="L80" s="12">
        <f t="shared" si="27"/>
        <v>1.1405105472311827E-2</v>
      </c>
      <c r="M80" s="11">
        <v>932000</v>
      </c>
      <c r="N80" s="12">
        <f t="shared" si="28"/>
        <v>1.1405105472311827E-2</v>
      </c>
      <c r="O80" s="11">
        <f>H80-M80</f>
        <v>16738000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70" t="s">
        <v>89</v>
      </c>
      <c r="E81" s="71"/>
      <c r="F81" s="71"/>
      <c r="G81" s="72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68" t="s">
        <v>90</v>
      </c>
      <c r="F82" s="68"/>
      <c r="G82" s="69"/>
      <c r="H82" s="19">
        <f>H83+H88</f>
        <v>632886600</v>
      </c>
      <c r="I82" s="20">
        <f t="shared" si="25"/>
        <v>7.7447837178249213</v>
      </c>
      <c r="J82" s="20">
        <f>(J83*H83)/H82</f>
        <v>5.6579488331716927</v>
      </c>
      <c r="K82" s="20">
        <f t="shared" si="24"/>
        <v>5.9739612120085965</v>
      </c>
      <c r="L82" s="20">
        <f t="shared" si="27"/>
        <v>0.43819589999434638</v>
      </c>
      <c r="M82" s="19">
        <f>M83</f>
        <v>37808400</v>
      </c>
      <c r="N82" s="20">
        <f t="shared" si="28"/>
        <v>0.46267037525681809</v>
      </c>
      <c r="O82" s="19">
        <f>H82-M82</f>
        <v>595078200</v>
      </c>
      <c r="P82" s="19"/>
      <c r="Q82" s="19"/>
    </row>
    <row r="83" spans="1:17" s="5" customFormat="1" ht="42.6" customHeight="1" x14ac:dyDescent="0.2">
      <c r="A83" s="24"/>
      <c r="B83" s="23"/>
      <c r="C83" s="22"/>
      <c r="D83" s="21"/>
      <c r="E83" s="21"/>
      <c r="F83" s="68" t="s">
        <v>91</v>
      </c>
      <c r="G83" s="69"/>
      <c r="H83" s="19">
        <f>SUM(H84:H87)</f>
        <v>477220600</v>
      </c>
      <c r="I83" s="20">
        <f t="shared" si="25"/>
        <v>5.8398618847209587</v>
      </c>
      <c r="J83" s="20">
        <f>(J87*H87)/H83</f>
        <v>7.503531909561322</v>
      </c>
      <c r="K83" s="20">
        <f t="shared" si="24"/>
        <v>7.9226253015900818</v>
      </c>
      <c r="L83" s="20">
        <f t="shared" si="27"/>
        <v>0.43819589999434638</v>
      </c>
      <c r="M83" s="19">
        <f>SUM(M84:M87)</f>
        <v>37808400</v>
      </c>
      <c r="N83" s="20">
        <f t="shared" si="28"/>
        <v>0.46267037525681809</v>
      </c>
      <c r="O83" s="19">
        <f>H83-M83</f>
        <v>439412200</v>
      </c>
      <c r="P83" s="19"/>
      <c r="Q83" s="19"/>
    </row>
    <row r="84" spans="1:17" s="5" customFormat="1" ht="42.6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5"/>
        <v>0.18224428514694327</v>
      </c>
      <c r="J84" s="12">
        <f t="shared" ref="J84:J86" si="32">K84</f>
        <v>0</v>
      </c>
      <c r="K84" s="12">
        <f t="shared" ref="K84:K86" si="33">M84/H84*100</f>
        <v>0</v>
      </c>
      <c r="L84" s="12">
        <f t="shared" si="27"/>
        <v>0</v>
      </c>
      <c r="M84" s="11">
        <v>0</v>
      </c>
      <c r="N84" s="12">
        <f t="shared" si="28"/>
        <v>0</v>
      </c>
      <c r="O84" s="11">
        <f t="shared" ref="O84:O86" si="34">H84-M84</f>
        <v>14892600</v>
      </c>
      <c r="P84" s="19"/>
      <c r="Q84" s="19"/>
    </row>
    <row r="85" spans="1:17" s="5" customFormat="1" ht="42.6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5"/>
        <v>3.0366301353069969</v>
      </c>
      <c r="J85" s="12">
        <f t="shared" si="32"/>
        <v>0.40298742638930923</v>
      </c>
      <c r="K85" s="12">
        <f t="shared" si="33"/>
        <v>0.40298742638930923</v>
      </c>
      <c r="L85" s="12">
        <f t="shared" si="27"/>
        <v>1.2237237631235865E-2</v>
      </c>
      <c r="M85" s="11">
        <v>1000000</v>
      </c>
      <c r="N85" s="12">
        <f t="shared" si="28"/>
        <v>1.2237237631235865E-2</v>
      </c>
      <c r="O85" s="11">
        <f t="shared" si="34"/>
        <v>247146700</v>
      </c>
      <c r="P85" s="19"/>
      <c r="Q85" s="19"/>
    </row>
    <row r="86" spans="1:17" s="5" customFormat="1" ht="42.6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5"/>
        <v>0.91683831780745351</v>
      </c>
      <c r="J86" s="12">
        <f t="shared" si="32"/>
        <v>1.3347214436347135</v>
      </c>
      <c r="K86" s="12">
        <f t="shared" si="33"/>
        <v>1.3347214436347135</v>
      </c>
      <c r="L86" s="12">
        <f t="shared" si="27"/>
        <v>1.2237237631235865E-2</v>
      </c>
      <c r="M86" s="11">
        <v>1000000</v>
      </c>
      <c r="N86" s="12">
        <f t="shared" si="28"/>
        <v>1.2237237631235865E-2</v>
      </c>
      <c r="O86" s="11">
        <f t="shared" si="34"/>
        <v>73922000</v>
      </c>
      <c r="P86" s="19"/>
      <c r="Q86" s="19"/>
    </row>
    <row r="87" spans="1:17" s="10" customFormat="1" ht="30.6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5"/>
        <v>1.7041491464595648</v>
      </c>
      <c r="J87" s="12">
        <f>K87</f>
        <v>25.71347120084619</v>
      </c>
      <c r="K87" s="12">
        <f t="shared" si="24"/>
        <v>25.71347120084619</v>
      </c>
      <c r="L87" s="12">
        <f t="shared" si="27"/>
        <v>0.43819589999434638</v>
      </c>
      <c r="M87" s="11">
        <v>35808400</v>
      </c>
      <c r="N87" s="12">
        <f t="shared" si="28"/>
        <v>0.43819589999434638</v>
      </c>
      <c r="O87" s="11">
        <f>H87-M87</f>
        <v>103450900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1" t="s">
        <v>96</v>
      </c>
      <c r="G88" s="72"/>
      <c r="H88" s="19">
        <f>SUM(H89:H90)</f>
        <v>155666000</v>
      </c>
      <c r="I88" s="20">
        <f t="shared" si="25"/>
        <v>1.9049218331039623</v>
      </c>
      <c r="J88" s="20">
        <f>(J90*H90)/H88</f>
        <v>0</v>
      </c>
      <c r="K88" s="20">
        <f t="shared" ref="K88" si="35">M88/H88*100</f>
        <v>0</v>
      </c>
      <c r="L88" s="20">
        <f t="shared" si="27"/>
        <v>0</v>
      </c>
      <c r="M88" s="19">
        <f>SUM(M90)</f>
        <v>0</v>
      </c>
      <c r="N88" s="20">
        <f t="shared" si="28"/>
        <v>0</v>
      </c>
      <c r="O88" s="19">
        <f>SUM(O90)</f>
        <v>0</v>
      </c>
      <c r="P88" s="54"/>
      <c r="Q88" s="54"/>
    </row>
    <row r="89" spans="1:17" s="10" customFormat="1" ht="31.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155666000</v>
      </c>
      <c r="I89" s="12">
        <f t="shared" si="25"/>
        <v>1.9049218331039623</v>
      </c>
      <c r="J89" s="12">
        <f>K89</f>
        <v>0</v>
      </c>
      <c r="K89" s="12">
        <f t="shared" ref="K89" si="36">M89/H89*100</f>
        <v>0</v>
      </c>
      <c r="L89" s="12">
        <f t="shared" si="27"/>
        <v>0</v>
      </c>
      <c r="M89" s="11">
        <v>0</v>
      </c>
      <c r="N89" s="12">
        <f t="shared" si="28"/>
        <v>0</v>
      </c>
      <c r="O89" s="11">
        <f>H89-M89</f>
        <v>155666000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68"/>
      <c r="F90" s="68"/>
      <c r="G90" s="69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68"/>
      <c r="F91" s="68"/>
      <c r="G91" s="69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8.25" customHeight="1" x14ac:dyDescent="0.2">
      <c r="A92" s="24"/>
      <c r="B92" s="23"/>
      <c r="C92" s="22"/>
      <c r="D92" s="21"/>
      <c r="E92" s="21"/>
      <c r="F92" s="68"/>
      <c r="G92" s="69"/>
      <c r="H92" s="19"/>
      <c r="I92" s="20"/>
      <c r="J92" s="20"/>
      <c r="K92" s="20"/>
      <c r="L92" s="20"/>
      <c r="M92" s="19"/>
      <c r="N92" s="20"/>
      <c r="O92" s="19"/>
      <c r="P92" s="54"/>
      <c r="Q92" s="54"/>
    </row>
    <row r="93" spans="1:17" s="10" customFormat="1" ht="9" customHeight="1" x14ac:dyDescent="0.2">
      <c r="A93" s="18"/>
      <c r="B93" s="17"/>
      <c r="C93" s="16"/>
      <c r="D93" s="15"/>
      <c r="E93" s="15"/>
      <c r="F93" s="15"/>
      <c r="G93" s="14"/>
      <c r="H93" s="13"/>
      <c r="I93" s="12"/>
      <c r="J93" s="12"/>
      <c r="K93" s="12"/>
      <c r="L93" s="12"/>
      <c r="M93" s="11"/>
      <c r="N93" s="12"/>
      <c r="O93" s="11"/>
      <c r="P93" s="55"/>
      <c r="Q93" s="55"/>
    </row>
    <row r="94" spans="1:17" s="10" customFormat="1" ht="12.95" customHeight="1" x14ac:dyDescent="0.2">
      <c r="A94" s="46"/>
      <c r="B94" s="47"/>
      <c r="C94" s="48"/>
      <c r="D94" s="49"/>
      <c r="E94" s="49"/>
      <c r="F94" s="49"/>
      <c r="G94" s="50"/>
      <c r="H94" s="51"/>
      <c r="I94" s="51"/>
      <c r="J94" s="52"/>
      <c r="K94" s="52"/>
      <c r="L94" s="52"/>
      <c r="M94" s="53"/>
      <c r="N94" s="53"/>
      <c r="O94" s="53"/>
      <c r="P94" s="56"/>
      <c r="Q94" s="56"/>
    </row>
    <row r="95" spans="1:17" s="5" customFormat="1" ht="20.100000000000001" customHeight="1" x14ac:dyDescent="0.2">
      <c r="A95" s="95" t="s">
        <v>0</v>
      </c>
      <c r="B95" s="95"/>
      <c r="C95" s="95"/>
      <c r="D95" s="95"/>
      <c r="E95" s="95"/>
      <c r="F95" s="95"/>
      <c r="G95" s="95"/>
      <c r="H95" s="7">
        <f>H13+H48+H56+H73+H82</f>
        <v>8171778878</v>
      </c>
      <c r="I95" s="7">
        <f>I13+I48+I82+I88+I90+I91</f>
        <v>91.464338298753461</v>
      </c>
      <c r="J95" s="8">
        <f>(J13*H13+J48*H48+J82*H82+J88*H88+J90*H90+J91*H91)/H95</f>
        <v>29.555060557281028</v>
      </c>
      <c r="K95" s="9">
        <f>M95/H95*100</f>
        <v>9.1146026724390765</v>
      </c>
      <c r="L95" s="8">
        <f>L13+L48+L82+L88+L90+L91</f>
        <v>29.555060557281028</v>
      </c>
      <c r="M95" s="7">
        <f>M13+M48+M73+M82+M56</f>
        <v>744825176</v>
      </c>
      <c r="N95" s="8">
        <f>N13+N48+N82+N88+N90+N91</f>
        <v>8.7421715720095872</v>
      </c>
      <c r="O95" s="7">
        <f>H95-M95</f>
        <v>7426953702</v>
      </c>
      <c r="P95" s="6"/>
      <c r="Q95" s="6"/>
    </row>
    <row r="97" spans="13:13" x14ac:dyDescent="0.3">
      <c r="M97" s="60" t="s">
        <v>98</v>
      </c>
    </row>
    <row r="98" spans="13:13" ht="6.75" customHeight="1" x14ac:dyDescent="0.3">
      <c r="M98" s="61"/>
    </row>
    <row r="99" spans="13:13" x14ac:dyDescent="0.3">
      <c r="M99" s="62" t="s">
        <v>99</v>
      </c>
    </row>
    <row r="100" spans="13:13" x14ac:dyDescent="0.3">
      <c r="M100" s="63"/>
    </row>
    <row r="101" spans="13:13" x14ac:dyDescent="0.3">
      <c r="M101" s="61"/>
    </row>
    <row r="102" spans="13:13" x14ac:dyDescent="0.3">
      <c r="M102" s="64"/>
    </row>
    <row r="103" spans="13:13" x14ac:dyDescent="0.3">
      <c r="M103" s="64" t="s">
        <v>100</v>
      </c>
    </row>
    <row r="104" spans="13:13" x14ac:dyDescent="0.3">
      <c r="M104" s="62" t="s">
        <v>101</v>
      </c>
    </row>
  </sheetData>
  <mergeCells count="44">
    <mergeCell ref="F92:G92"/>
    <mergeCell ref="F88:G88"/>
    <mergeCell ref="A95:G95"/>
    <mergeCell ref="L7:N7"/>
    <mergeCell ref="J7:K7"/>
    <mergeCell ref="J8:J9"/>
    <mergeCell ref="K8:K9"/>
    <mergeCell ref="E56:G56"/>
    <mergeCell ref="F57:G57"/>
    <mergeCell ref="D72:G72"/>
    <mergeCell ref="F74:G74"/>
    <mergeCell ref="E73:G73"/>
    <mergeCell ref="F21:G21"/>
    <mergeCell ref="F27:G27"/>
    <mergeCell ref="F29:G29"/>
    <mergeCell ref="A10:C10"/>
    <mergeCell ref="P7:P9"/>
    <mergeCell ref="Q7:Q9"/>
    <mergeCell ref="A1:Q1"/>
    <mergeCell ref="A2:Q2"/>
    <mergeCell ref="A3:Q3"/>
    <mergeCell ref="A7:C9"/>
    <mergeCell ref="D7:G9"/>
    <mergeCell ref="H7:H9"/>
    <mergeCell ref="O7:O9"/>
    <mergeCell ref="L8:L9"/>
    <mergeCell ref="M8:N8"/>
    <mergeCell ref="I7:I9"/>
    <mergeCell ref="D10:G10"/>
    <mergeCell ref="D12:G12"/>
    <mergeCell ref="E13:G13"/>
    <mergeCell ref="F14:G14"/>
    <mergeCell ref="E91:G91"/>
    <mergeCell ref="E90:G90"/>
    <mergeCell ref="E82:G82"/>
    <mergeCell ref="F83:G83"/>
    <mergeCell ref="F49:G49"/>
    <mergeCell ref="F61:G61"/>
    <mergeCell ref="F36:G36"/>
    <mergeCell ref="F38:G38"/>
    <mergeCell ref="F42:G42"/>
    <mergeCell ref="F47:G47"/>
    <mergeCell ref="E48:G48"/>
    <mergeCell ref="D81:G81"/>
  </mergeCells>
  <pageMargins left="0.47244094488188981" right="0.23622047244094491" top="0.59055118110236227" bottom="0.59055118110236227" header="0.39370078740157483" footer="0.23622047244094491"/>
  <pageSetup paperSize="9" firstPageNumber="45" orientation="landscape" useFirstPageNumber="1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RFK Maret</vt:lpstr>
      <vt:lpstr>'RFK Maret'!Print_Area</vt:lpstr>
      <vt:lpstr>'RFK Maret'!Print_Titles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2022-04-19T01:53:11Z</dcterms:created>
  <dcterms:modified xsi:type="dcterms:W3CDTF">2022-04-29T11:57:38Z</dcterms:modified>
</cp:coreProperties>
</file>